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8475" windowHeight="5385" tabRatio="609" activeTab="0"/>
  </bookViews>
  <sheets>
    <sheet name="Condensed PL-30.9.2009" sheetId="1" r:id="rId1"/>
    <sheet name="Condensed BS-30.9.2009" sheetId="2" r:id="rId2"/>
    <sheet name="KLSE notes-30.9.09" sheetId="3" r:id="rId3"/>
    <sheet name="KLSE notesB1-30.9.2009" sheetId="4" r:id="rId4"/>
    <sheet name="Condensed Equity-30.9.2009" sheetId="5" r:id="rId5"/>
    <sheet name="IFS Notes-30.9.2009" sheetId="6" r:id="rId6"/>
    <sheet name="Condensed CF-30.9.2009"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<sst xmlns="http://schemas.openxmlformats.org/spreadsheetml/2006/main" count="460" uniqueCount="335">
  <si>
    <t>Cumulative</t>
  </si>
  <si>
    <t>QUARTERLY REPORT</t>
  </si>
  <si>
    <t>RM'000</t>
  </si>
  <si>
    <t>(Incorporated in Malaysia)</t>
  </si>
  <si>
    <t>INDIVIDUAL QUARTER</t>
  </si>
  <si>
    <t>CUMULATIVE QUARTERS</t>
  </si>
  <si>
    <t>CURRENT</t>
  </si>
  <si>
    <t>PRECEDING</t>
  </si>
  <si>
    <t xml:space="preserve">PRECEDING </t>
  </si>
  <si>
    <t>YEAR</t>
  </si>
  <si>
    <t>CORRESPONDING</t>
  </si>
  <si>
    <t>TO-DATE</t>
  </si>
  <si>
    <t>PERIOD</t>
  </si>
  <si>
    <t>Revenue</t>
  </si>
  <si>
    <t>Operating Profit</t>
  </si>
  <si>
    <t>Depreciation and amortisation</t>
  </si>
  <si>
    <t>Interest income</t>
  </si>
  <si>
    <t>Interest expense</t>
  </si>
  <si>
    <t>Profit Before Taxation</t>
  </si>
  <si>
    <t>Less: Tax expense</t>
  </si>
  <si>
    <t>Earnings per share:</t>
  </si>
  <si>
    <t xml:space="preserve">  Basic earnings per ordinary shares (sen)</t>
  </si>
  <si>
    <t xml:space="preserve">  Diluted earnings per ordinary shares (sen)</t>
  </si>
  <si>
    <t>NA</t>
  </si>
  <si>
    <t>Note: NA denotes "Not Applicable"</t>
  </si>
  <si>
    <t>At</t>
  </si>
  <si>
    <t>Property, plant and equipment</t>
  </si>
  <si>
    <t>Investment in Associates</t>
  </si>
  <si>
    <t>Intangible assets</t>
  </si>
  <si>
    <t>Current Assets</t>
  </si>
  <si>
    <t xml:space="preserve">   Inventories</t>
  </si>
  <si>
    <t>Current Liabilities</t>
  </si>
  <si>
    <r>
      <t>QL RESOURCES BERHAD</t>
    </r>
    <r>
      <rPr>
        <b/>
        <sz val="12"/>
        <rFont val="Arial"/>
        <family val="2"/>
      </rPr>
      <t xml:space="preserve"> </t>
    </r>
    <r>
      <rPr>
        <b/>
        <vertAlign val="subscript"/>
        <sz val="12"/>
        <rFont val="Arial"/>
        <family val="2"/>
      </rPr>
      <t>(428915-X)</t>
    </r>
  </si>
  <si>
    <t>NOTES TO THE INTERIM FINANCIAL REPORT</t>
  </si>
  <si>
    <t>Basis of preparation</t>
  </si>
  <si>
    <t>Seasonal or cyclical factors</t>
  </si>
  <si>
    <t>Certain segment of the Group's business are affected by cyclical factors.</t>
  </si>
  <si>
    <t xml:space="preserve">The management considers that on a quarter to quarter basis, the demand and/or production of the </t>
  </si>
  <si>
    <t>Group's products for each of the three core activities varies and the variation in each quarters were as follows:</t>
  </si>
  <si>
    <t>(1) marine products manufacturing activities are affected by monsoon in the 4th quarter.</t>
  </si>
  <si>
    <t>(2) crude palm oil milling activities are seasonally affected by monsoon resulting in low crops in the 2nd and 4th quarters.</t>
  </si>
  <si>
    <t>(3) integrated livestock farming activities are not significantly affected in any of the quarters.</t>
  </si>
  <si>
    <t>Unusual items</t>
  </si>
  <si>
    <t>There are no unusual items during the quarter under review.</t>
  </si>
  <si>
    <t>There were no material changes in estimates during the quarter under review.</t>
  </si>
  <si>
    <t>Debts and securities</t>
  </si>
  <si>
    <t>Todate</t>
  </si>
  <si>
    <t>Segmental Information</t>
  </si>
  <si>
    <t>Turnover</t>
  </si>
  <si>
    <t>Profit before tax</t>
  </si>
  <si>
    <t xml:space="preserve">   Marine products manufacturing</t>
  </si>
  <si>
    <t xml:space="preserve">   Integrated Livestock Farming</t>
  </si>
  <si>
    <t xml:space="preserve">   Total</t>
  </si>
  <si>
    <t>The valuations of land and building have been brought forward, without amendment from the previous annual report.</t>
  </si>
  <si>
    <t>Material subsequent Event</t>
  </si>
  <si>
    <t>There were no material events subsequent to the end of current quarter that have not been reflected in the financial statements.</t>
  </si>
  <si>
    <t>Changes in composition of the Group.</t>
  </si>
  <si>
    <t>Changes in Contingent Liabilities</t>
  </si>
  <si>
    <t xml:space="preserve">    Corporate guarantee given to secure </t>
  </si>
  <si>
    <t xml:space="preserve">     banking facilities granted to subsidiaries :</t>
  </si>
  <si>
    <t>RM' million</t>
  </si>
  <si>
    <t>ADDITIONAL INFORMATION REQUIRED BY BURSA MALAYSIA SECURITIES BERHAD'S LISTING REQUIREMENTS.</t>
  </si>
  <si>
    <t>B1</t>
  </si>
  <si>
    <t xml:space="preserve">Current </t>
  </si>
  <si>
    <t>Last year</t>
  </si>
  <si>
    <t>%</t>
  </si>
  <si>
    <t xml:space="preserve">Cumulative </t>
  </si>
  <si>
    <t>quarter</t>
  </si>
  <si>
    <t>corresponding</t>
  </si>
  <si>
    <t>change</t>
  </si>
  <si>
    <t>quarters</t>
  </si>
  <si>
    <t>corresponding quarters</t>
  </si>
  <si>
    <t>last year</t>
  </si>
  <si>
    <t>Sales</t>
  </si>
  <si>
    <t xml:space="preserve">   Marine product manufacturing (MPM)</t>
  </si>
  <si>
    <t xml:space="preserve">   Integrated Livestock Farming (ILF)</t>
  </si>
  <si>
    <t>a.</t>
  </si>
  <si>
    <t>b.</t>
  </si>
  <si>
    <t>c.</t>
  </si>
  <si>
    <t>B2</t>
  </si>
  <si>
    <t>Review of current quarter performance with the preceding quarter.</t>
  </si>
  <si>
    <t xml:space="preserve"> Current quarter</t>
  </si>
  <si>
    <t xml:space="preserve"> Preceding quarter </t>
  </si>
  <si>
    <t>Activities:</t>
  </si>
  <si>
    <t>c</t>
  </si>
  <si>
    <t>B3</t>
  </si>
  <si>
    <t>B4</t>
  </si>
  <si>
    <t>Profit Forecast</t>
  </si>
  <si>
    <t>No profit forecast was published during the period under review.</t>
  </si>
  <si>
    <t>B5</t>
  </si>
  <si>
    <t>Tax expense</t>
  </si>
  <si>
    <t>Current quarter ended</t>
  </si>
  <si>
    <t>Current income tax expense</t>
  </si>
  <si>
    <t>Deferred tax expense</t>
  </si>
  <si>
    <t>The effective tax rate is lower than the statutory rate is mainly due to availability of tax incentives.</t>
  </si>
  <si>
    <t>B6</t>
  </si>
  <si>
    <t>Unquoted investments and properties</t>
  </si>
  <si>
    <t>B7</t>
  </si>
  <si>
    <t>Quoted Investments</t>
  </si>
  <si>
    <t>There were no sales or purchase of quoted investment for the quarter under review.</t>
  </si>
  <si>
    <t>Investment in quoted securities is analysed as:</t>
  </si>
  <si>
    <t xml:space="preserve">  Cost:</t>
  </si>
  <si>
    <t xml:space="preserve">  Book Value:</t>
  </si>
  <si>
    <t xml:space="preserve">  Market Value:</t>
  </si>
  <si>
    <t>B8</t>
  </si>
  <si>
    <t>Corporate Proposals</t>
  </si>
  <si>
    <t>B9</t>
  </si>
  <si>
    <t xml:space="preserve">Borrowings </t>
  </si>
  <si>
    <t xml:space="preserve">  Bank overdraft-short term (secured)</t>
  </si>
  <si>
    <t xml:space="preserve">  Bank overdraft-short term (unsecured)</t>
  </si>
  <si>
    <t xml:space="preserve">  HP Creditors-short term (unsecured)</t>
  </si>
  <si>
    <t xml:space="preserve">  HP Creditors-long term (unsecured)</t>
  </si>
  <si>
    <t xml:space="preserve">  Bankers’ acceptance-short term (secured)</t>
  </si>
  <si>
    <t xml:space="preserve">  Bankers’ acceptance-short term (unsecured)</t>
  </si>
  <si>
    <t xml:space="preserve">  Term loans-short term (secured)</t>
  </si>
  <si>
    <t xml:space="preserve">  Term loans-short term (unsecured)</t>
  </si>
  <si>
    <t xml:space="preserve">  Term loans-long term (secured)</t>
  </si>
  <si>
    <t xml:space="preserve">  Term loans-long term (unsecured)</t>
  </si>
  <si>
    <t>Total Borrowings for trade purpose</t>
  </si>
  <si>
    <t>B10</t>
  </si>
  <si>
    <t>Off Balance sheet financial instruments</t>
  </si>
  <si>
    <t xml:space="preserve">    The Group enters into forward exchange contracts as a hedge for certain contracts that are confirmed. The purpose of such hedging is to minimise losses </t>
  </si>
  <si>
    <t xml:space="preserve">    and to preserve value of confirmed contracts. There is no cash requirement for the above hedging instrument. It is the Group's </t>
  </si>
  <si>
    <t xml:space="preserve">    policy to enter into foreign currency contracts with the Group's bankers and as such the Group do not foresee any significant credit and/or market risks.</t>
  </si>
  <si>
    <t xml:space="preserve">    Assets and liabilities in foreign currencies are translated into Ringgit Malaysia at rates of exchange approximating those ruling at the transaction dates.</t>
  </si>
  <si>
    <t xml:space="preserve">    Foreign currency transactions are translated at rates ruling at the transaction dates. Foreign exchange difference are dealt with in the income statement.</t>
  </si>
  <si>
    <t xml:space="preserve">    These contracts are all short term in nature.</t>
  </si>
  <si>
    <t>B11</t>
  </si>
  <si>
    <t>Changes in Material Litigation</t>
  </si>
  <si>
    <t>B12</t>
  </si>
  <si>
    <t>Dividend</t>
  </si>
  <si>
    <t>B13</t>
  </si>
  <si>
    <t>Earnings Per Share</t>
  </si>
  <si>
    <t>The calculations of basic earnings per share were as follows:</t>
  </si>
  <si>
    <t>(a)</t>
  </si>
  <si>
    <t>Net profit attributable to ordinary shareholders(RM'000)</t>
  </si>
  <si>
    <t>(b)</t>
  </si>
  <si>
    <t xml:space="preserve">Basic Earnings per share (sen) </t>
  </si>
  <si>
    <t>B14</t>
  </si>
  <si>
    <t>Dividends Paid/declared</t>
  </si>
  <si>
    <t>Dividend No.</t>
  </si>
  <si>
    <t>Financial</t>
  </si>
  <si>
    <t>Type</t>
  </si>
  <si>
    <t>Rate</t>
  </si>
  <si>
    <t>Payment date</t>
  </si>
  <si>
    <t>year</t>
  </si>
  <si>
    <t>Movement for the period:</t>
  </si>
  <si>
    <t xml:space="preserve">    Net profit for the period</t>
  </si>
  <si>
    <t>Review of performance for the current quarter and financial period to-date.</t>
  </si>
  <si>
    <r>
      <t xml:space="preserve">QL RESOURCES BERHAD </t>
    </r>
    <r>
      <rPr>
        <b/>
        <vertAlign val="subscript"/>
        <sz val="14"/>
        <rFont val="Arial"/>
        <family val="2"/>
      </rPr>
      <t>(428915-X)</t>
    </r>
  </si>
  <si>
    <t>Net decrease in cash and cash equivalents</t>
  </si>
  <si>
    <t>Dividends</t>
  </si>
  <si>
    <t>Cumulative period</t>
  </si>
  <si>
    <t xml:space="preserve">    There were no changes in material litigation at the date of this report.</t>
  </si>
  <si>
    <t xml:space="preserve">   There were no material disposal of unquoted investments and/or properties during quarter under review.</t>
  </si>
  <si>
    <t>There were no material changes in the composition of the Group in the current quarter.</t>
  </si>
  <si>
    <t>Goodwill on Consolidation</t>
  </si>
  <si>
    <t>Number of ordinary shares in issue ('000)-weighted average</t>
  </si>
  <si>
    <t>Net Assets per share (RM)</t>
  </si>
  <si>
    <t>Deferred tax asset</t>
  </si>
  <si>
    <t>ASSETS</t>
  </si>
  <si>
    <t>Investment properties</t>
  </si>
  <si>
    <t>Biological assets</t>
  </si>
  <si>
    <t xml:space="preserve">   Biological assets</t>
  </si>
  <si>
    <t>Total Assets</t>
  </si>
  <si>
    <t>EQUITY AND LIABILITIES</t>
  </si>
  <si>
    <t>Equity attributable to shareholders of the Company</t>
  </si>
  <si>
    <t>Total Equity</t>
  </si>
  <si>
    <t>Non-current liabilities</t>
  </si>
  <si>
    <t>Total Liabilities</t>
  </si>
  <si>
    <t>Total equity and liabilities</t>
  </si>
  <si>
    <t>Equity</t>
  </si>
  <si>
    <t xml:space="preserve">  Share Capital</t>
  </si>
  <si>
    <t xml:space="preserve">  Reserves</t>
  </si>
  <si>
    <t xml:space="preserve">  Minority interests</t>
  </si>
  <si>
    <t xml:space="preserve">  Deferred tax liabilities</t>
  </si>
  <si>
    <t xml:space="preserve"> Payables</t>
  </si>
  <si>
    <t xml:space="preserve"> Short term borrowings</t>
  </si>
  <si>
    <t xml:space="preserve"> Taxation</t>
  </si>
  <si>
    <t>Share of profit of associate (net)</t>
  </si>
  <si>
    <t>Number of shares in issue ('000)</t>
  </si>
  <si>
    <t>Profit for the period</t>
  </si>
  <si>
    <t>Attributable to:</t>
  </si>
  <si>
    <t>Shareholders of the Company</t>
  </si>
  <si>
    <t>Minority interests</t>
  </si>
  <si>
    <t xml:space="preserve">The interim financial statements of the Group have been prepared in accordance with the requirements of </t>
  </si>
  <si>
    <t>FRS 134 - Interim Financial Reporting and Chapter 9, Part K of the Listing Requirements of Bursa Malaysia Securities Berhad.</t>
  </si>
  <si>
    <t>The accounting policies and methods of computation used in the preparation of the interim financial statements are consistent</t>
  </si>
  <si>
    <t xml:space="preserve">          Additions</t>
  </si>
  <si>
    <t>Attributable to shareholders of the Company</t>
  </si>
  <si>
    <t>Retained Profit</t>
  </si>
  <si>
    <t>Share Capital</t>
  </si>
  <si>
    <t>Minority Interests</t>
  </si>
  <si>
    <t>Other long term investments</t>
  </si>
  <si>
    <t>the accompanying explanatory notes attached to the interim financial statements.</t>
  </si>
  <si>
    <t>Net cash from operating activities</t>
  </si>
  <si>
    <t>Net cash used in investing activities</t>
  </si>
  <si>
    <t>Net cash used in financing activities</t>
  </si>
  <si>
    <t>There were no corporate proposals announced but not completed at the date of issue of this report.</t>
  </si>
  <si>
    <t xml:space="preserve">   Trade receivables</t>
  </si>
  <si>
    <t>Audited</t>
  </si>
  <si>
    <t>Prepaid lease payments</t>
  </si>
  <si>
    <t>Total non-current assets</t>
  </si>
  <si>
    <t xml:space="preserve">   Current tax assets</t>
  </si>
  <si>
    <t xml:space="preserve">   Cash and cash equivalents</t>
  </si>
  <si>
    <t>Unaudited</t>
  </si>
  <si>
    <t>at the AGM</t>
  </si>
  <si>
    <t>The directors do not recommend any dividend for the period under review.</t>
  </si>
  <si>
    <t xml:space="preserve">   Other receivables,deposits and prepayments</t>
  </si>
  <si>
    <t xml:space="preserve">     1.4.2008 to</t>
  </si>
  <si>
    <t>30.6.2008</t>
  </si>
  <si>
    <t>1.4.2008 TO</t>
  </si>
  <si>
    <t>% increase</t>
  </si>
  <si>
    <t>against last period</t>
  </si>
  <si>
    <t xml:space="preserve">   Palm Oil Activities (POA)</t>
  </si>
  <si>
    <t xml:space="preserve"> Preceding quarter</t>
  </si>
  <si>
    <t>ordinary shares of RM0.50sen</t>
  </si>
  <si>
    <t xml:space="preserve">   Palm Oil Activities</t>
  </si>
  <si>
    <t>(Effective tax rate)</t>
  </si>
  <si>
    <t>(% against PBT)</t>
  </si>
  <si>
    <t xml:space="preserve">    Net gains/(losses) recognised</t>
  </si>
  <si>
    <t>Treasury Shares</t>
  </si>
  <si>
    <t>Share Premium</t>
  </si>
  <si>
    <t>Exchange Translation Reserve</t>
  </si>
  <si>
    <t>Share buyback</t>
  </si>
  <si>
    <t>Based on number of shares:('000)</t>
  </si>
  <si>
    <t>Nature and amount of changes in estimates</t>
  </si>
  <si>
    <t>i)</t>
  </si>
  <si>
    <t>were financed by internally generated funds. The repurchased shares are held as treasury shares in accordance with the requirements of S67A (as amended) of CA 1965.</t>
  </si>
  <si>
    <t>There are no issuance, cancellation, repurchase, resale and repayment of debt and equity securities during the quarter under review except for the followings:</t>
  </si>
  <si>
    <t>B1.</t>
  </si>
  <si>
    <t xml:space="preserve">A review of the Group performance and reasonable understanding of the Group's business must include looking at the background to </t>
  </si>
  <si>
    <t>our business activities as well as looking at seasonal or cyclical factors affecting the group as mentioned on Note A2.</t>
  </si>
  <si>
    <t>As mentioned in Note A2, based on past 8 years quarterly data, our seasonal earnings index is as follows:</t>
  </si>
  <si>
    <t>Quarters</t>
  </si>
  <si>
    <t>Seasonal Earning Index</t>
  </si>
  <si>
    <t>Q1(April to June)</t>
  </si>
  <si>
    <t>Q2 (July to September)</t>
  </si>
  <si>
    <t>Q3 (October to December)</t>
  </si>
  <si>
    <t>Q4 (January to March)</t>
  </si>
  <si>
    <t>BACKGROUND</t>
  </si>
  <si>
    <t>Business Activities</t>
  </si>
  <si>
    <t>Products &amp; information</t>
  </si>
  <si>
    <t>Marine products manufacturing activities (MPM)</t>
  </si>
  <si>
    <t>Palm Oil Activities (POA)</t>
  </si>
  <si>
    <t>Integrated Livestock Activities (ILF)</t>
  </si>
  <si>
    <t>Largest producer of Surimi (semi processed raw fish paste) in Asia. Largest producer of Surimi-based products (Fishballs, crabsticks etc) in Malaysia. Largest producer of Fishmeal (feed ingredient for poultry &amp; aqua feed) in Malaysia. Leading deep sea fishing &amp; frozen fish processor in Peninsular East Coast &amp; Sabah.</t>
  </si>
  <si>
    <t>The Condensed Consolidated Balance Sheet should be read in conjunction with the Annual Financial Report for year ended 31 March 2009 and</t>
  </si>
  <si>
    <t>31.3.2009</t>
  </si>
  <si>
    <t>30.6.2009</t>
  </si>
  <si>
    <t xml:space="preserve">     1.4.2009 to</t>
  </si>
  <si>
    <t>1.4.2009 TO</t>
  </si>
  <si>
    <t>The Condensed Consolidated Income Statements should be read in conjunction with the Annual Financial Report for year ended 31 March 2009.</t>
  </si>
  <si>
    <t xml:space="preserve">with those used in the preparation of the financial statements for the financial year ended 31 March 2009. </t>
  </si>
  <si>
    <t>A1.</t>
  </si>
  <si>
    <t>A2.</t>
  </si>
  <si>
    <t>On an overall basis therefore, the group's performance varies seasonally and maybe affected by unusual and unforeseen events affecting each of the core activities.</t>
  </si>
  <si>
    <t>Based on past 8 years quarterly data, our seasonal earnings index is as follows:</t>
  </si>
  <si>
    <t>Q1</t>
  </si>
  <si>
    <t>April to June</t>
  </si>
  <si>
    <t>Q2</t>
  </si>
  <si>
    <t>July to September</t>
  </si>
  <si>
    <t>Q3</t>
  </si>
  <si>
    <t>October to December</t>
  </si>
  <si>
    <t>Q4</t>
  </si>
  <si>
    <t>January to March</t>
  </si>
  <si>
    <t>A3.</t>
  </si>
  <si>
    <t>A4.</t>
  </si>
  <si>
    <t>A5.</t>
  </si>
  <si>
    <t>A6.</t>
  </si>
  <si>
    <t>Dividend Paid</t>
  </si>
  <si>
    <t>There were no dividend paid during the current quarter under review.</t>
  </si>
  <si>
    <t>A7.</t>
  </si>
  <si>
    <t>A8.</t>
  </si>
  <si>
    <t>A9.</t>
  </si>
  <si>
    <t>A10.</t>
  </si>
  <si>
    <t>A11.</t>
  </si>
  <si>
    <r>
      <t xml:space="preserve">QL RESOURCES BERHAD </t>
    </r>
    <r>
      <rPr>
        <b/>
        <vertAlign val="subscript"/>
        <sz val="16"/>
        <rFont val="Comic Sans MS"/>
        <family val="4"/>
      </rPr>
      <t>(428915-X)</t>
    </r>
  </si>
  <si>
    <t xml:space="preserve">          At 1.4.2009</t>
  </si>
  <si>
    <t>Cash and cash equivalents at 1.4.2009</t>
  </si>
  <si>
    <t>At 1.4.2009</t>
  </si>
  <si>
    <t xml:space="preserve">  Long term borrowings (LT Debts/Total Equity)</t>
  </si>
  <si>
    <t>on 25th August 2009</t>
  </si>
  <si>
    <t>Based on 7.0 sen (Single Tier) per</t>
  </si>
  <si>
    <t>28 days</t>
  </si>
  <si>
    <t>39 days</t>
  </si>
  <si>
    <t>INTERIM FINANCIAL REPORT FOR THE 2ND QUARTER ENDED 30.9.2009</t>
  </si>
  <si>
    <t>CONDENSED CONSOLIDATED INCOME STATEMENTS FOR THE PERIOD ENDED 30.9.2009</t>
  </si>
  <si>
    <t>2ND QUARTER</t>
  </si>
  <si>
    <t>1.7.2009 TO</t>
  </si>
  <si>
    <t>30.9.2009</t>
  </si>
  <si>
    <t>1.7.2008 TO</t>
  </si>
  <si>
    <t>30.9.2008</t>
  </si>
  <si>
    <t xml:space="preserve">     1.7.2009 to</t>
  </si>
  <si>
    <t xml:space="preserve">     1.7.2008 to</t>
  </si>
  <si>
    <t>Two independent CPO mills in Tawau &amp; Kunak (Sabah). 3,000 acres mature oil palm plantation around Tawau, Sabah. 30,000 acres Oil Palm Plantation under development In Eastern Kalimantan, Indonesia. (Planted as at 30.9.2009 : 15,000 acres)</t>
  </si>
  <si>
    <t>CONDENSED CONSOLIDATED BALANCE SHEETS AT 30TH SEPTEMBER 2009</t>
  </si>
  <si>
    <t>CONDENSED CONSOLIDATED STATEMENTS OF CHANGES IN EQUITY FOR THE PERIOD ENDED 30TH SEPTEMBER 2009.</t>
  </si>
  <si>
    <t>The Condensed Consolidated Statements of Changes in Equity should be read in conjunction with the Annual Financial Report for year ended 31 March 2009 and</t>
  </si>
  <si>
    <t>Commentary on Prospects for the next quarter to 31st December 2009.</t>
  </si>
  <si>
    <t xml:space="preserve">The directors are cautiously optimistic on the Group's performance for the quarter ending 31.12.2009 </t>
  </si>
  <si>
    <t>Approved</t>
  </si>
  <si>
    <t>Final dividend</t>
  </si>
  <si>
    <t>Paid on 27.9.2009</t>
  </si>
  <si>
    <t>Segment information in respect of the Group's business segments for the 2nd quarter ended 30.9.2009</t>
  </si>
  <si>
    <t>2nd quarter ended 30.9.2008</t>
  </si>
  <si>
    <t>2nd quarter ended 30.9.2009</t>
  </si>
  <si>
    <t>The Condensed Consolidated Cash Flow Statement should be read in conjunction with the Annual Financial Report for year ended 31 March 2009 and</t>
  </si>
  <si>
    <t>Cash and cash equivalents at 30.9.2009</t>
  </si>
  <si>
    <t>At 30.9.2009</t>
  </si>
  <si>
    <t xml:space="preserve">          At 30.9.2009</t>
  </si>
  <si>
    <t>CONDENSED CONSOLIDATED CASH FLOW STATEMENT FOR THE PERIOD ENDED 30TH SEPTEMBER 2009</t>
  </si>
  <si>
    <t>CPO prices decreased 21% and FFB (Fresh Fruit Bunches) processed decreased by 11% against corresponding quarter respectively, resulting in a decreased of 30% in sales for the period.</t>
  </si>
  <si>
    <t>Cumulatively, sales improved 2% for the same reason.</t>
  </si>
  <si>
    <t>Cumulatively, sales decreased marginally for the same reason.</t>
  </si>
  <si>
    <t>Cumulatively, earnings decreased marginally 5% due to lower 1st quarter contribution from deep sea fishing.</t>
  </si>
  <si>
    <t>POA's current quarter and cumulative quarters earnings decreased 55% and 58% respectively against corresponding quarters due to lower milling margins as well as lower contribution from own estates.</t>
  </si>
  <si>
    <t>MPM's current quarter sales increased 6% against corresponding quarter due to higher contribution from fishmeal and deep sea fishing activities.</t>
  </si>
  <si>
    <t>Earnings for the current quarter increased 8% due to better margins from fishmeal and improved catch from deep sea fishing activities.</t>
  </si>
  <si>
    <t>POA's current quarter sales decreased 30% against corresponding quarter mainly due to lower CPO price (Current qtr: RM2,264 vs Corresponding qtr: RM2,898) and prolonged low crop.</t>
  </si>
  <si>
    <t>MPM's current quarter sales increased 11% against preceding quarter due to fishing season and improved fish catch.</t>
  </si>
  <si>
    <t>Earnings increased 64% due to the above reason and improved fishmeal margin.</t>
  </si>
  <si>
    <t>Earnings decreased 12% due to the same reasons.</t>
  </si>
  <si>
    <t>POA's current quarter sales decreased 10% against preceding quarter mainly due to lower CPO price (Current Qtr:RM2,264 vs Preceding Qtr:RM2,423) and decreased in crop volume.</t>
  </si>
  <si>
    <t>30 days</t>
  </si>
  <si>
    <t>35 days</t>
  </si>
  <si>
    <t>Repurchased a total of 1,615,200 ordinary shares of its issued share capital from the open market during the current financial quarter at an average cost</t>
  </si>
  <si>
    <t>of RM2.98 per share. The total consideration paid for share buy-back, including transaction costs during the current financial quarter amounted to RM4.815 million and</t>
  </si>
  <si>
    <t xml:space="preserve">    As at 30.9.2009, the Group has hedged outstanding foreign currency contracts amounting to USD 9.77 million (RM 34.2 million).</t>
  </si>
  <si>
    <t>ILF's current quarter sales decreased 16% against corresponding quarter due to lower unit value of raw material.</t>
  </si>
  <si>
    <t>Current and cumulative earnings increased 27% and 35% respectively against corresponding quarters due to improved margins from raw material trade and farm products.</t>
  </si>
  <si>
    <t>ILF's current quarter sales decreased 10% against preceding quarter due to lower unit value of raw material.</t>
  </si>
  <si>
    <t>Earnings is marginally higher against preceding quarter due to higher contribution from poultry farming units.</t>
  </si>
  <si>
    <t>Leading distributor of animal feed raw materials such as corn &amp; soyabean meal in Malaysia. Leading producer of poultry eggs in Peninsular as well as in East Malaysia (2.3 million eggs per day as at 30.9.09). Leading integrated broiler and breeder producer in East Malaysia.</t>
  </si>
  <si>
    <r>
      <t>QL RESOURCES BERHAD</t>
    </r>
    <r>
      <rPr>
        <b/>
        <sz val="12"/>
        <rFont val="Times New Roman"/>
        <family val="1"/>
      </rPr>
      <t xml:space="preserve"> </t>
    </r>
    <r>
      <rPr>
        <b/>
        <vertAlign val="subscript"/>
        <sz val="12"/>
        <rFont val="Times New Roman"/>
        <family val="1"/>
      </rPr>
      <t>(428915-X)</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</si>
</sst>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_);\(#,##0.0\)"/>
    <numFmt numFmtId="166" formatCode="0.0%"/>
    <numFmt numFmtId="167" formatCode="#,##0.000_);\(#,##0.000\)"/>
    <numFmt numFmtId="168" formatCode="_-* #,##0_-;\-* #,##0_-;_-* &quot;-&quot;??_-;_-@_-"/>
    <numFmt numFmtId="169" formatCode="_(* #,##0_);_(* \(#,##0\);_(* &quot;-&quot;??_);_(@_)"/>
    <numFmt numFmtId="170" formatCode="_(* #,##0.000_);_(* \(#,##0.000\);_(* &quot;-&quot;??_);_(@_)"/>
    <numFmt numFmtId="171" formatCode="_-* #,##0.000_-;\-* #,##0.000_-;_-* &quot;-&quot;??_-;_-@_-"/>
    <numFmt numFmtId="172" formatCode="_-* #,##0.0000_-;\-* #,##0.0000_-;_-* &quot;-&quot;??_-;_-@_-"/>
    <numFmt numFmtId="173" formatCode="_(* #,##0_);_(* \(#,##0\);_(* &quot;-&quot;????????_);_(@_)"/>
    <numFmt numFmtId="174" formatCode="_(* #,##0.0_);_(* \(#,##0.0\);_(* &quot;-&quot;??_);_(@_)"/>
    <numFmt numFmtId="175" formatCode="_(* #,##0.0000_);_(* \(#,##0.0000\);_(* &quot;-&quot;????_);_(@_)"/>
    <numFmt numFmtId="176" formatCode="_-* #,##0.00000_-;\-* #,##0.00000_-;_-* &quot;-&quot;??_-;_-@_-"/>
    <numFmt numFmtId="177" formatCode="_-* #,##0.000000_-;\-* #,##0.000000_-;_-* &quot;-&quot;??_-;_-@_-"/>
    <numFmt numFmtId="178" formatCode="_-* #,##0.0000000_-;\-* #,##0.0000000_-;_-* &quot;-&quot;??_-;_-@_-"/>
    <numFmt numFmtId="179" formatCode="_-* #,##0.0_-;\-* #,##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0000"/>
    <numFmt numFmtId="185" formatCode="_(* #,##0.0000_);_(* \(#,##0.0000\);_(* &quot;-&quot;??_);_(@_)"/>
    <numFmt numFmtId="186" formatCode="0.000%"/>
    <numFmt numFmtId="187" formatCode="0.000"/>
  </numFmts>
  <fonts count="45">
    <font>
      <sz val="10"/>
      <name val="Arial"/>
      <family val="0"/>
    </font>
    <font>
      <sz val="8"/>
      <name val="Arial"/>
      <family val="0"/>
    </font>
    <font>
      <sz val="14"/>
      <name val="Times New Roman"/>
      <family val="0"/>
    </font>
    <font>
      <b/>
      <sz val="14"/>
      <name val="Times New Roman"/>
      <family val="1"/>
    </font>
    <font>
      <b/>
      <sz val="11"/>
      <name val="Times New Roman"/>
      <family val="1"/>
    </font>
    <font>
      <b/>
      <sz val="16"/>
      <name val="Times New Roman"/>
      <family val="1"/>
    </font>
    <font>
      <b/>
      <sz val="11"/>
      <name val="Arial"/>
      <family val="2"/>
    </font>
    <font>
      <b/>
      <sz val="16"/>
      <name val="Arial"/>
      <family val="2"/>
    </font>
    <font>
      <b/>
      <sz val="14"/>
      <name val="Arial"/>
      <family val="2"/>
    </font>
    <font>
      <b/>
      <sz val="10"/>
      <name val="Arial"/>
      <family val="2"/>
    </font>
    <font>
      <sz val="11"/>
      <name val="Times New Roman"/>
      <family val="0"/>
    </font>
    <font>
      <sz val="14"/>
      <name val="Arial"/>
      <family val="0"/>
    </font>
    <font>
      <sz val="12"/>
      <name val="Arial"/>
      <family val="0"/>
    </font>
    <font>
      <b/>
      <sz val="12"/>
      <name val="Times New Roman"/>
      <family val="1"/>
    </font>
    <font>
      <b/>
      <sz val="12"/>
      <name val="Arial"/>
      <family val="2"/>
    </font>
    <font>
      <sz val="12"/>
      <name val="Times New Roman"/>
      <family val="0"/>
    </font>
    <font>
      <b/>
      <vertAlign val="subscript"/>
      <sz val="12"/>
      <name val="Arial"/>
      <family val="2"/>
    </font>
    <font>
      <b/>
      <i/>
      <sz val="11"/>
      <name val="Times New Roman"/>
      <family val="1"/>
    </font>
    <font>
      <u val="singleAccounting"/>
      <sz val="11"/>
      <name val="Times New Roman"/>
      <family val="0"/>
    </font>
    <font>
      <u val="doubleAccounting"/>
      <sz val="11"/>
      <name val="Times New Roman"/>
      <family val="0"/>
    </font>
    <font>
      <b/>
      <sz val="10"/>
      <name val="Times New Roman"/>
      <family val="1"/>
    </font>
    <font>
      <u val="doubleAccounting"/>
      <sz val="10"/>
      <name val="Arial"/>
      <family val="2"/>
    </font>
    <font>
      <i/>
      <sz val="11"/>
      <name val="Times New Roman"/>
      <family val="1"/>
    </font>
    <font>
      <b/>
      <vertAlign val="subscript"/>
      <sz val="14"/>
      <name val="Arial"/>
      <family val="2"/>
    </font>
    <font>
      <u val="single"/>
      <sz val="10"/>
      <color indexed="12"/>
      <name val="Arial"/>
      <family val="0"/>
    </font>
    <font>
      <u val="single"/>
      <sz val="10"/>
      <color indexed="36"/>
      <name val="Arial"/>
      <family val="0"/>
    </font>
    <font>
      <u val="doubleAccounting"/>
      <sz val="12"/>
      <name val="Times New Roman"/>
      <family val="1"/>
    </font>
    <font>
      <u val="singleAccounting"/>
      <sz val="12"/>
      <name val="Times New Roman"/>
      <family val="1"/>
    </font>
    <font>
      <u val="single"/>
      <sz val="12"/>
      <name val="Times New Roman"/>
      <family val="1"/>
    </font>
    <font>
      <b/>
      <sz val="14"/>
      <name val="Comic Sans MS"/>
      <family val="4"/>
    </font>
    <font>
      <sz val="10"/>
      <name val="Comic Sans MS"/>
      <family val="4"/>
    </font>
    <font>
      <b/>
      <sz val="11"/>
      <name val="Comic Sans MS"/>
      <family val="4"/>
    </font>
    <font>
      <sz val="11"/>
      <name val="Arial"/>
      <family val="2"/>
    </font>
    <font>
      <b/>
      <vertAlign val="subscript"/>
      <sz val="16"/>
      <name val="Comic Sans MS"/>
      <family val="4"/>
    </font>
    <font>
      <b/>
      <sz val="16"/>
      <name val="Comic Sans MS"/>
      <family val="4"/>
    </font>
    <font>
      <sz val="14"/>
      <name val="Comic Sans MS"/>
      <family val="4"/>
    </font>
    <font>
      <sz val="12"/>
      <name val="Comic Sans MS"/>
      <family val="4"/>
    </font>
    <font>
      <b/>
      <sz val="10"/>
      <name val="Comic Sans MS"/>
      <family val="4"/>
    </font>
    <font>
      <u val="singleAccounting"/>
      <sz val="11"/>
      <name val="Comic Sans MS"/>
      <family val="4"/>
    </font>
    <font>
      <sz val="11"/>
      <name val="Comic Sans MS"/>
      <family val="4"/>
    </font>
    <font>
      <b/>
      <i/>
      <sz val="11"/>
      <name val="Comic Sans MS"/>
      <family val="4"/>
    </font>
    <font>
      <u val="doubleAccounting"/>
      <sz val="11"/>
      <name val="Arial"/>
      <family val="2"/>
    </font>
    <font>
      <b/>
      <u val="doubleAccounting"/>
      <sz val="11"/>
      <name val="Times New Roman"/>
      <family val="0"/>
    </font>
    <font>
      <b/>
      <vertAlign val="subscript"/>
      <sz val="12"/>
      <name val="Times New Roman"/>
      <family val="1"/>
    </font>
    <font>
      <sz val="10"/>
      <name val="Times New Roman"/>
      <family val="1"/>
    </font>
  </fonts>
  <fills count="3">
    <fill>
      <patternFill/>
    </fill>
    <fill>
      <patternFill patternType="gray125"/>
    </fill>
    <fill>
      <patternFill patternType="solid">
        <fgColor indexed="22"/>
        <bgColor indexed="64"/>
      </patternFill>
    </fill>
  </fills>
  <borders count="25">
    <border>
      <left/>
      <right/>
      <top/>
      <bottom/>
      <diagonal/>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double"/>
    </border>
    <border>
      <left style="thin"/>
      <right style="thin"/>
      <top style="thin"/>
      <bottom style="double"/>
    </border>
    <border>
      <left style="thin"/>
      <right style="thin"/>
      <top>
        <color indexed="63"/>
      </top>
      <bottom style="double"/>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8" fillId="0" borderId="0" xfId="0" applyFont="1" applyAlignment="1">
      <alignment/>
    </xf>
    <xf numFmtId="43" fontId="10" fillId="0" borderId="0" xfId="15" applyAlignment="1">
      <alignment/>
    </xf>
    <xf numFmtId="39" fontId="0" fillId="0" borderId="0" xfId="0" applyNumberFormat="1" applyAlignment="1">
      <alignment/>
    </xf>
    <xf numFmtId="0" fontId="12" fillId="0" borderId="0" xfId="0" applyFont="1" applyAlignment="1">
      <alignment/>
    </xf>
    <xf numFmtId="0" fontId="15" fillId="0" borderId="0" xfId="0" applyFont="1" applyAlignment="1">
      <alignment/>
    </xf>
    <xf numFmtId="0" fontId="13" fillId="0" borderId="0" xfId="0" applyFont="1" applyAlignment="1">
      <alignment/>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3" fillId="0" borderId="0" xfId="0" applyFont="1" applyAlignment="1">
      <alignment/>
    </xf>
    <xf numFmtId="0" fontId="4" fillId="0" borderId="0" xfId="0" applyFont="1" applyAlignment="1">
      <alignment horizontal="center"/>
    </xf>
    <xf numFmtId="0" fontId="0" fillId="0" borderId="0" xfId="0" applyAlignment="1">
      <alignment horizontal="center"/>
    </xf>
    <xf numFmtId="168" fontId="10" fillId="0" borderId="0" xfId="15" applyNumberFormat="1" applyAlignment="1">
      <alignment/>
    </xf>
    <xf numFmtId="37" fontId="10" fillId="0" borderId="0" xfId="15" applyNumberFormat="1" applyAlignment="1">
      <alignment/>
    </xf>
    <xf numFmtId="168" fontId="0" fillId="0" borderId="0" xfId="0" applyNumberFormat="1" applyAlignment="1">
      <alignment/>
    </xf>
    <xf numFmtId="0" fontId="10" fillId="0" borderId="0" xfId="0" applyFont="1" applyAlignment="1">
      <alignment/>
    </xf>
    <xf numFmtId="168" fontId="18" fillId="0" borderId="0" xfId="15" applyNumberFormat="1" applyFont="1" applyAlignment="1">
      <alignment/>
    </xf>
    <xf numFmtId="0" fontId="10" fillId="0" borderId="0" xfId="0" applyFont="1" applyAlignment="1">
      <alignment/>
    </xf>
    <xf numFmtId="0" fontId="8" fillId="0" borderId="0" xfId="0" applyFont="1" applyAlignment="1">
      <alignment horizontal="left"/>
    </xf>
    <xf numFmtId="0" fontId="6" fillId="0" borderId="0" xfId="0" applyFont="1" applyAlignment="1">
      <alignment/>
    </xf>
    <xf numFmtId="0" fontId="9" fillId="0" borderId="0" xfId="0" applyFont="1" applyAlignment="1">
      <alignment/>
    </xf>
    <xf numFmtId="0" fontId="3" fillId="0" borderId="0" xfId="0" applyFont="1" applyAlignment="1">
      <alignment horizontal="left"/>
    </xf>
    <xf numFmtId="0" fontId="4" fillId="0" borderId="0" xfId="0" applyFont="1" applyBorder="1" applyAlignment="1">
      <alignment horizontal="center"/>
    </xf>
    <xf numFmtId="168" fontId="10" fillId="0" borderId="0" xfId="15" applyNumberFormat="1" applyAlignment="1">
      <alignment horizontal="center"/>
    </xf>
    <xf numFmtId="0" fontId="10" fillId="0" borderId="0" xfId="0" applyFont="1" applyAlignment="1">
      <alignment horizontal="left"/>
    </xf>
    <xf numFmtId="0" fontId="4" fillId="0" borderId="0" xfId="0" applyFont="1" applyAlignment="1">
      <alignment horizontal="left"/>
    </xf>
    <xf numFmtId="0" fontId="0" fillId="0" borderId="1" xfId="0"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5" xfId="0" applyFont="1" applyFill="1" applyBorder="1" applyAlignment="1">
      <alignment horizontal="center"/>
    </xf>
    <xf numFmtId="0" fontId="0" fillId="0" borderId="7" xfId="0" applyBorder="1" applyAlignment="1">
      <alignment horizontal="center"/>
    </xf>
    <xf numFmtId="0" fontId="4" fillId="0" borderId="2" xfId="0" applyFont="1" applyBorder="1" applyAlignment="1">
      <alignment horizontal="center"/>
    </xf>
    <xf numFmtId="0" fontId="4" fillId="0" borderId="8" xfId="0" applyFont="1" applyBorder="1" applyAlignment="1">
      <alignment horizontal="center"/>
    </xf>
    <xf numFmtId="0" fontId="4" fillId="0" borderId="2" xfId="0" applyFont="1" applyFill="1" applyBorder="1" applyAlignment="1">
      <alignment horizontal="center"/>
    </xf>
    <xf numFmtId="0" fontId="4" fillId="0" borderId="2" xfId="0" applyFont="1" applyBorder="1" applyAlignment="1">
      <alignment/>
    </xf>
    <xf numFmtId="0" fontId="0" fillId="0" borderId="3" xfId="0" applyBorder="1" applyAlignment="1">
      <alignment horizontal="center"/>
    </xf>
    <xf numFmtId="0" fontId="4" fillId="0" borderId="4"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68" fontId="18" fillId="0" borderId="2" xfId="15" applyNumberFormat="1" applyFont="1" applyBorder="1" applyAlignment="1">
      <alignment/>
    </xf>
    <xf numFmtId="168" fontId="19" fillId="0" borderId="2" xfId="15" applyNumberFormat="1" applyFont="1" applyBorder="1" applyAlignment="1">
      <alignment/>
    </xf>
    <xf numFmtId="168" fontId="19" fillId="0" borderId="2" xfId="15" applyNumberFormat="1" applyFont="1" applyBorder="1" applyAlignment="1">
      <alignment horizontal="center"/>
    </xf>
    <xf numFmtId="168" fontId="18" fillId="0" borderId="2" xfId="15" applyNumberFormat="1" applyFont="1" applyBorder="1" applyAlignment="1">
      <alignment/>
    </xf>
    <xf numFmtId="169" fontId="18" fillId="0" borderId="11" xfId="0" applyNumberFormat="1" applyFont="1" applyBorder="1" applyAlignment="1">
      <alignment/>
    </xf>
    <xf numFmtId="168" fontId="19" fillId="0" borderId="9" xfId="15" applyNumberFormat="1" applyFont="1" applyBorder="1" applyAlignment="1">
      <alignment/>
    </xf>
    <xf numFmtId="0" fontId="0" fillId="0" borderId="0" xfId="0" applyBorder="1" applyAlignment="1">
      <alignment/>
    </xf>
    <xf numFmtId="168" fontId="19" fillId="0" borderId="0" xfId="15" applyNumberFormat="1" applyFont="1" applyBorder="1" applyAlignment="1">
      <alignment/>
    </xf>
    <xf numFmtId="0" fontId="0" fillId="0" borderId="0" xfId="0" applyBorder="1" applyAlignment="1">
      <alignment horizontal="center"/>
    </xf>
    <xf numFmtId="0" fontId="4" fillId="0" borderId="1" xfId="0" applyFont="1" applyBorder="1" applyAlignment="1">
      <alignment horizontal="center"/>
    </xf>
    <xf numFmtId="168" fontId="19" fillId="0" borderId="4" xfId="15" applyNumberFormat="1" applyFont="1" applyBorder="1" applyAlignment="1">
      <alignment/>
    </xf>
    <xf numFmtId="9" fontId="10" fillId="0" borderId="9" xfId="21" applyFont="1" applyBorder="1" applyAlignment="1">
      <alignment horizontal="center"/>
    </xf>
    <xf numFmtId="168" fontId="10" fillId="0" borderId="9" xfId="15" applyNumberFormat="1" applyFont="1" applyBorder="1" applyAlignment="1">
      <alignment/>
    </xf>
    <xf numFmtId="169" fontId="10" fillId="0" borderId="12" xfId="0" applyNumberFormat="1" applyFont="1" applyBorder="1" applyAlignment="1">
      <alignment/>
    </xf>
    <xf numFmtId="168" fontId="10" fillId="0" borderId="12" xfId="15" applyNumberFormat="1" applyFont="1" applyBorder="1" applyAlignment="1">
      <alignment horizontal="center"/>
    </xf>
    <xf numFmtId="168" fontId="10" fillId="0" borderId="0" xfId="15" applyNumberFormat="1" applyFont="1" applyBorder="1" applyAlignment="1">
      <alignment/>
    </xf>
    <xf numFmtId="169" fontId="10" fillId="0" borderId="0" xfId="0" applyNumberFormat="1" applyFont="1" applyBorder="1" applyAlignment="1">
      <alignment/>
    </xf>
    <xf numFmtId="168" fontId="10" fillId="0" borderId="0" xfId="15" applyNumberFormat="1" applyFont="1" applyBorder="1" applyAlignment="1">
      <alignment horizontal="center"/>
    </xf>
    <xf numFmtId="169" fontId="21" fillId="0" borderId="0" xfId="15" applyNumberFormat="1" applyFont="1" applyBorder="1" applyAlignment="1">
      <alignment/>
    </xf>
    <xf numFmtId="0" fontId="3" fillId="0" borderId="0" xfId="0" applyFont="1" applyAlignment="1">
      <alignment horizontal="justify"/>
    </xf>
    <xf numFmtId="0" fontId="4" fillId="0" borderId="13" xfId="0" applyFont="1" applyBorder="1" applyAlignment="1">
      <alignment horizontal="center"/>
    </xf>
    <xf numFmtId="169" fontId="10" fillId="0" borderId="0" xfId="15" applyNumberFormat="1" applyAlignment="1">
      <alignment horizontal="center"/>
    </xf>
    <xf numFmtId="169" fontId="18" fillId="0" borderId="0" xfId="0" applyNumberFormat="1" applyFont="1" applyAlignment="1">
      <alignment/>
    </xf>
    <xf numFmtId="173" fontId="18" fillId="0" borderId="0" xfId="15" applyNumberFormat="1" applyFont="1" applyAlignment="1">
      <alignment/>
    </xf>
    <xf numFmtId="168" fontId="18" fillId="0" borderId="0" xfId="0" applyNumberFormat="1" applyFont="1" applyAlignment="1">
      <alignment/>
    </xf>
    <xf numFmtId="168" fontId="18" fillId="0" borderId="0" xfId="15" applyNumberFormat="1" applyFont="1" applyAlignment="1">
      <alignment/>
    </xf>
    <xf numFmtId="0" fontId="20" fillId="0" borderId="0" xfId="0" applyFont="1" applyBorder="1" applyAlignment="1">
      <alignment horizontal="center"/>
    </xf>
    <xf numFmtId="0" fontId="3" fillId="0" borderId="0" xfId="0" applyFont="1" applyAlignment="1" quotePrefix="1">
      <alignment horizontal="center"/>
    </xf>
    <xf numFmtId="0" fontId="2" fillId="0" borderId="0" xfId="0" applyFont="1" applyAlignment="1">
      <alignment horizontal="left"/>
    </xf>
    <xf numFmtId="168" fontId="10" fillId="0" borderId="0" xfId="15" applyNumberFormat="1" applyFont="1" applyAlignment="1">
      <alignment/>
    </xf>
    <xf numFmtId="168" fontId="18" fillId="0" borderId="0" xfId="0" applyNumberFormat="1" applyFont="1" applyAlignment="1">
      <alignment/>
    </xf>
    <xf numFmtId="0" fontId="20"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justify"/>
    </xf>
    <xf numFmtId="37" fontId="0" fillId="0" borderId="0" xfId="0" applyNumberFormat="1" applyAlignment="1">
      <alignment horizontal="center"/>
    </xf>
    <xf numFmtId="43" fontId="10" fillId="0" borderId="14" xfId="15" applyFont="1" applyBorder="1" applyAlignment="1">
      <alignment/>
    </xf>
    <xf numFmtId="15" fontId="10" fillId="0" borderId="0" xfId="0" applyNumberFormat="1" applyFont="1" applyAlignment="1">
      <alignment/>
    </xf>
    <xf numFmtId="0" fontId="0" fillId="0" borderId="11" xfId="0" applyBorder="1" applyAlignment="1">
      <alignment horizontal="center"/>
    </xf>
    <xf numFmtId="0" fontId="10" fillId="0" borderId="6" xfId="0" applyFont="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0" xfId="0" applyBorder="1" applyAlignment="1" quotePrefix="1">
      <alignment horizontal="center"/>
    </xf>
    <xf numFmtId="15" fontId="0" fillId="0" borderId="8" xfId="0" applyNumberFormat="1" applyBorder="1" applyAlignment="1">
      <alignment horizontal="center"/>
    </xf>
    <xf numFmtId="0" fontId="22" fillId="0" borderId="0" xfId="0" applyFont="1" applyAlignment="1">
      <alignment/>
    </xf>
    <xf numFmtId="37" fontId="0" fillId="0" borderId="0" xfId="0" applyNumberFormat="1" applyAlignment="1">
      <alignment/>
    </xf>
    <xf numFmtId="0" fontId="4" fillId="0" borderId="11" xfId="0" applyFont="1" applyBorder="1" applyAlignment="1">
      <alignment horizontal="center"/>
    </xf>
    <xf numFmtId="0" fontId="4" fillId="0" borderId="16" xfId="0" applyFont="1" applyBorder="1" applyAlignment="1">
      <alignment horizontal="center"/>
    </xf>
    <xf numFmtId="0" fontId="2" fillId="0" borderId="0" xfId="0" applyFont="1" applyAlignment="1">
      <alignment horizontal="center"/>
    </xf>
    <xf numFmtId="37" fontId="2" fillId="0" borderId="0" xfId="15" applyNumberFormat="1" applyFont="1" applyAlignment="1">
      <alignment horizontal="center"/>
    </xf>
    <xf numFmtId="37" fontId="2" fillId="0" borderId="0" xfId="0" applyNumberFormat="1" applyFont="1" applyAlignment="1">
      <alignment horizontal="center"/>
    </xf>
    <xf numFmtId="37" fontId="2" fillId="0" borderId="17" xfId="0" applyNumberFormat="1" applyFont="1" applyBorder="1" applyAlignment="1">
      <alignment horizontal="center"/>
    </xf>
    <xf numFmtId="39" fontId="2" fillId="0" borderId="0" xfId="0" applyNumberFormat="1" applyFont="1" applyAlignment="1">
      <alignment/>
    </xf>
    <xf numFmtId="41" fontId="0" fillId="0" borderId="0" xfId="0" applyNumberFormat="1" applyAlignment="1">
      <alignment/>
    </xf>
    <xf numFmtId="169" fontId="0" fillId="0" borderId="0" xfId="15" applyNumberFormat="1" applyAlignment="1">
      <alignment/>
    </xf>
    <xf numFmtId="168" fontId="18" fillId="0" borderId="9" xfId="15" applyNumberFormat="1" applyFont="1" applyBorder="1" applyAlignment="1">
      <alignment/>
    </xf>
    <xf numFmtId="0" fontId="13" fillId="0" borderId="5" xfId="0" applyFont="1" applyBorder="1" applyAlignment="1">
      <alignment horizontal="center"/>
    </xf>
    <xf numFmtId="168" fontId="10" fillId="0" borderId="17" xfId="15" applyNumberFormat="1" applyFont="1" applyBorder="1" applyAlignment="1">
      <alignment/>
    </xf>
    <xf numFmtId="0" fontId="0" fillId="0" borderId="0" xfId="0" applyFont="1" applyAlignment="1">
      <alignment/>
    </xf>
    <xf numFmtId="0" fontId="0" fillId="0" borderId="0" xfId="0" applyAlignment="1">
      <alignment horizontal="center" vertical="center" wrapText="1"/>
    </xf>
    <xf numFmtId="169" fontId="0" fillId="0" borderId="0" xfId="0" applyNumberFormat="1" applyAlignment="1">
      <alignment/>
    </xf>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Alignment="1">
      <alignment/>
    </xf>
    <xf numFmtId="0" fontId="9" fillId="0" borderId="0" xfId="0" applyFont="1" applyAlignment="1">
      <alignment horizontal="center"/>
    </xf>
    <xf numFmtId="168" fontId="9" fillId="0" borderId="0" xfId="0" applyNumberFormat="1" applyFont="1" applyAlignment="1">
      <alignment/>
    </xf>
    <xf numFmtId="37" fontId="9" fillId="0" borderId="0" xfId="0" applyNumberFormat="1" applyFont="1" applyAlignment="1">
      <alignment/>
    </xf>
    <xf numFmtId="169" fontId="9" fillId="0" borderId="0" xfId="15" applyNumberFormat="1" applyFont="1" applyAlignment="1">
      <alignment/>
    </xf>
    <xf numFmtId="169" fontId="18" fillId="0" borderId="0" xfId="15" applyNumberFormat="1" applyFont="1" applyAlignment="1">
      <alignment/>
    </xf>
    <xf numFmtId="0" fontId="3" fillId="0" borderId="0" xfId="0" applyFont="1" applyAlignment="1">
      <alignment horizontal="center" vertical="center" wrapText="1"/>
    </xf>
    <xf numFmtId="37" fontId="2" fillId="0" borderId="13" xfId="0" applyNumberFormat="1" applyFont="1" applyBorder="1" applyAlignment="1">
      <alignment horizontal="center"/>
    </xf>
    <xf numFmtId="169" fontId="0" fillId="0" borderId="17" xfId="15" applyNumberFormat="1" applyBorder="1" applyAlignment="1">
      <alignment/>
    </xf>
    <xf numFmtId="0" fontId="4" fillId="0" borderId="9" xfId="0" applyFont="1" applyBorder="1" applyAlignment="1">
      <alignment horizontal="center" wrapText="1"/>
    </xf>
    <xf numFmtId="169" fontId="10" fillId="0" borderId="10" xfId="0" applyNumberFormat="1" applyFont="1" applyBorder="1" applyAlignment="1">
      <alignment horizontal="center"/>
    </xf>
    <xf numFmtId="0" fontId="0" fillId="0" borderId="13" xfId="0" applyBorder="1" applyAlignment="1" quotePrefix="1">
      <alignment horizontal="center"/>
    </xf>
    <xf numFmtId="15" fontId="0" fillId="0" borderId="15" xfId="0" applyNumberFormat="1" applyBorder="1" applyAlignment="1">
      <alignment horizontal="center"/>
    </xf>
    <xf numFmtId="169" fontId="10" fillId="0" borderId="0" xfId="15" applyNumberFormat="1" applyAlignment="1">
      <alignment/>
    </xf>
    <xf numFmtId="0" fontId="15" fillId="0" borderId="0" xfId="0" applyFont="1" applyAlignment="1">
      <alignment/>
    </xf>
    <xf numFmtId="0" fontId="15" fillId="0" borderId="9" xfId="0" applyFont="1" applyBorder="1" applyAlignment="1">
      <alignment/>
    </xf>
    <xf numFmtId="0" fontId="13" fillId="0" borderId="9" xfId="0" applyFont="1" applyBorder="1" applyAlignment="1">
      <alignment horizontal="center"/>
    </xf>
    <xf numFmtId="0" fontId="13" fillId="0" borderId="7" xfId="0" applyFont="1" applyBorder="1" applyAlignment="1">
      <alignment horizontal="center"/>
    </xf>
    <xf numFmtId="0" fontId="13" fillId="0" borderId="5" xfId="0" applyFont="1" applyBorder="1" applyAlignment="1">
      <alignment/>
    </xf>
    <xf numFmtId="0" fontId="13" fillId="0" borderId="2" xfId="0" applyFont="1" applyBorder="1" applyAlignment="1">
      <alignment/>
    </xf>
    <xf numFmtId="14" fontId="13" fillId="0" borderId="7" xfId="0" applyNumberFormat="1" applyFont="1" applyBorder="1" applyAlignment="1">
      <alignment horizontal="center"/>
    </xf>
    <xf numFmtId="14" fontId="13" fillId="0" borderId="2" xfId="0" applyNumberFormat="1" applyFont="1" applyBorder="1" applyAlignment="1">
      <alignment horizontal="center"/>
    </xf>
    <xf numFmtId="0" fontId="15" fillId="0" borderId="5" xfId="0" applyFont="1" applyBorder="1" applyAlignment="1">
      <alignment horizontal="center"/>
    </xf>
    <xf numFmtId="0" fontId="15" fillId="0" borderId="5" xfId="0" applyFont="1" applyBorder="1" applyAlignment="1">
      <alignment/>
    </xf>
    <xf numFmtId="0" fontId="15" fillId="0" borderId="2" xfId="0" applyFont="1" applyBorder="1" applyAlignment="1">
      <alignment horizontal="center"/>
    </xf>
    <xf numFmtId="0" fontId="15" fillId="0" borderId="2" xfId="0" applyFont="1" applyBorder="1" applyAlignment="1">
      <alignment/>
    </xf>
    <xf numFmtId="168" fontId="15" fillId="0" borderId="2" xfId="0" applyNumberFormat="1" applyFont="1" applyBorder="1" applyAlignment="1">
      <alignment/>
    </xf>
    <xf numFmtId="168" fontId="15" fillId="0" borderId="2" xfId="15" applyNumberFormat="1" applyFont="1" applyBorder="1" applyAlignment="1">
      <alignment/>
    </xf>
    <xf numFmtId="37" fontId="15" fillId="0" borderId="2" xfId="15" applyNumberFormat="1" applyFont="1" applyBorder="1" applyAlignment="1">
      <alignment/>
    </xf>
    <xf numFmtId="169" fontId="15" fillId="0" borderId="2" xfId="15" applyNumberFormat="1" applyFont="1" applyBorder="1" applyAlignment="1">
      <alignment/>
    </xf>
    <xf numFmtId="169" fontId="27" fillId="0" borderId="2" xfId="15" applyNumberFormat="1" applyFont="1" applyBorder="1" applyAlignment="1">
      <alignment/>
    </xf>
    <xf numFmtId="168" fontId="27" fillId="0" borderId="2" xfId="15" applyNumberFormat="1" applyFont="1" applyBorder="1" applyAlignment="1">
      <alignment/>
    </xf>
    <xf numFmtId="169" fontId="28" fillId="0" borderId="2" xfId="15" applyNumberFormat="1" applyFont="1" applyBorder="1" applyAlignment="1">
      <alignment/>
    </xf>
    <xf numFmtId="168" fontId="15" fillId="0" borderId="18" xfId="15" applyNumberFormat="1" applyFont="1" applyBorder="1" applyAlignment="1">
      <alignment/>
    </xf>
    <xf numFmtId="169" fontId="15" fillId="0" borderId="19" xfId="15" applyNumberFormat="1" applyFont="1" applyBorder="1" applyAlignment="1">
      <alignment/>
    </xf>
    <xf numFmtId="168" fontId="15" fillId="0" borderId="19" xfId="0" applyNumberFormat="1" applyFont="1" applyBorder="1" applyAlignment="1">
      <alignment/>
    </xf>
    <xf numFmtId="170" fontId="15" fillId="0" borderId="2" xfId="0" applyNumberFormat="1" applyFont="1" applyBorder="1" applyAlignment="1">
      <alignment/>
    </xf>
    <xf numFmtId="43" fontId="15" fillId="0" borderId="19" xfId="15" applyFont="1" applyBorder="1" applyAlignment="1">
      <alignment/>
    </xf>
    <xf numFmtId="0" fontId="15" fillId="0" borderId="19" xfId="0" applyFont="1" applyBorder="1" applyAlignment="1">
      <alignment horizontal="right"/>
    </xf>
    <xf numFmtId="168" fontId="15" fillId="0" borderId="19" xfId="0" applyNumberFormat="1" applyFont="1" applyBorder="1" applyAlignment="1">
      <alignment horizontal="right"/>
    </xf>
    <xf numFmtId="0" fontId="15" fillId="0" borderId="4" xfId="0" applyFont="1" applyBorder="1" applyAlignment="1">
      <alignment horizontal="center"/>
    </xf>
    <xf numFmtId="0" fontId="15" fillId="0" borderId="4" xfId="0" applyFont="1" applyBorder="1" applyAlignment="1">
      <alignment/>
    </xf>
    <xf numFmtId="168" fontId="15" fillId="0" borderId="4" xfId="0" applyNumberFormat="1" applyFont="1" applyBorder="1" applyAlignment="1">
      <alignment horizontal="center"/>
    </xf>
    <xf numFmtId="168" fontId="15" fillId="0" borderId="4" xfId="0" applyNumberFormat="1" applyFont="1" applyBorder="1" applyAlignment="1">
      <alignment/>
    </xf>
    <xf numFmtId="43" fontId="15" fillId="0" borderId="2" xfId="15" applyFont="1" applyBorder="1" applyAlignment="1">
      <alignment/>
    </xf>
    <xf numFmtId="43" fontId="0" fillId="0" borderId="0" xfId="0" applyNumberFormat="1" applyAlignment="1">
      <alignment/>
    </xf>
    <xf numFmtId="43" fontId="0" fillId="0" borderId="0" xfId="15" applyAlignment="1">
      <alignment/>
    </xf>
    <xf numFmtId="10" fontId="15" fillId="0" borderId="2" xfId="21" applyNumberFormat="1" applyFont="1" applyBorder="1" applyAlignment="1">
      <alignment/>
    </xf>
    <xf numFmtId="0" fontId="29" fillId="0" borderId="0" xfId="0" applyFont="1" applyAlignment="1">
      <alignment horizontal="left"/>
    </xf>
    <xf numFmtId="0" fontId="30" fillId="0" borderId="0" xfId="0" applyFont="1" applyAlignment="1">
      <alignment/>
    </xf>
    <xf numFmtId="0" fontId="31" fillId="0" borderId="0" xfId="0" applyFont="1" applyAlignment="1">
      <alignment/>
    </xf>
    <xf numFmtId="0" fontId="29" fillId="0" borderId="0" xfId="0" applyFont="1" applyAlignment="1">
      <alignment/>
    </xf>
    <xf numFmtId="0" fontId="30" fillId="0" borderId="0" xfId="0" applyFont="1" applyAlignment="1">
      <alignment horizontal="center"/>
    </xf>
    <xf numFmtId="0" fontId="29" fillId="0" borderId="0" xfId="0" applyFont="1" applyAlignment="1">
      <alignment horizontal="center"/>
    </xf>
    <xf numFmtId="0" fontId="32" fillId="0" borderId="0" xfId="0" applyFont="1" applyAlignment="1">
      <alignment horizontal="left"/>
    </xf>
    <xf numFmtId="0" fontId="32" fillId="0" borderId="0" xfId="0" applyFont="1" applyAlignment="1">
      <alignment horizontal="center"/>
    </xf>
    <xf numFmtId="0" fontId="32" fillId="0" borderId="0" xfId="0" applyFont="1" applyAlignment="1">
      <alignment/>
    </xf>
    <xf numFmtId="0" fontId="12" fillId="0" borderId="0" xfId="0" applyFont="1" applyAlignment="1">
      <alignment/>
    </xf>
    <xf numFmtId="0" fontId="34" fillId="0" borderId="0" xfId="0" applyFont="1" applyAlignment="1">
      <alignment horizontal="left"/>
    </xf>
    <xf numFmtId="0" fontId="34" fillId="0" borderId="0" xfId="0" applyFont="1" applyAlignment="1">
      <alignment/>
    </xf>
    <xf numFmtId="0" fontId="35" fillId="0" borderId="0" xfId="0" applyFont="1" applyAlignment="1">
      <alignment horizontal="center"/>
    </xf>
    <xf numFmtId="0" fontId="35" fillId="0" borderId="0" xfId="0" applyFont="1" applyAlignment="1">
      <alignment horizontal="left"/>
    </xf>
    <xf numFmtId="0" fontId="29" fillId="0" borderId="0" xfId="0" applyNumberFormat="1" applyFont="1" applyAlignment="1">
      <alignment horizontal="center"/>
    </xf>
    <xf numFmtId="0" fontId="36" fillId="0" borderId="0" xfId="0" applyFont="1" applyAlignment="1">
      <alignment/>
    </xf>
    <xf numFmtId="0" fontId="37" fillId="0" borderId="0" xfId="0" applyFont="1" applyAlignment="1">
      <alignment/>
    </xf>
    <xf numFmtId="43" fontId="37" fillId="0" borderId="0" xfId="15" applyFont="1" applyAlignment="1">
      <alignment/>
    </xf>
    <xf numFmtId="43" fontId="37" fillId="0" borderId="17" xfId="15" applyFont="1" applyBorder="1" applyAlignment="1">
      <alignment/>
    </xf>
    <xf numFmtId="9" fontId="37" fillId="0" borderId="0" xfId="0" applyNumberFormat="1" applyFont="1" applyBorder="1" applyAlignment="1">
      <alignment/>
    </xf>
    <xf numFmtId="0" fontId="31" fillId="0" borderId="0" xfId="0" applyFont="1" applyBorder="1" applyAlignment="1">
      <alignment horizontal="center"/>
    </xf>
    <xf numFmtId="0" fontId="31" fillId="0" borderId="0" xfId="0" applyFont="1" applyBorder="1" applyAlignment="1">
      <alignment horizontal="center" wrapText="1"/>
    </xf>
    <xf numFmtId="168" fontId="38" fillId="0" borderId="0" xfId="15" applyNumberFormat="1" applyFont="1" applyAlignment="1">
      <alignment/>
    </xf>
    <xf numFmtId="0" fontId="39" fillId="0" borderId="0" xfId="0" applyFont="1" applyAlignment="1">
      <alignment/>
    </xf>
    <xf numFmtId="168" fontId="39" fillId="0" borderId="0" xfId="15" applyNumberFormat="1" applyFont="1" applyAlignment="1">
      <alignment/>
    </xf>
    <xf numFmtId="168" fontId="40" fillId="0" borderId="0" xfId="15" applyNumberFormat="1" applyFont="1" applyAlignment="1">
      <alignment/>
    </xf>
    <xf numFmtId="168" fontId="39" fillId="0" borderId="0" xfId="15" applyNumberFormat="1" applyFont="1" applyAlignment="1">
      <alignment horizontal="center"/>
    </xf>
    <xf numFmtId="168" fontId="39" fillId="0" borderId="0" xfId="15" applyNumberFormat="1" applyFont="1" applyAlignment="1">
      <alignment horizontal="center" wrapText="1"/>
    </xf>
    <xf numFmtId="168" fontId="39" fillId="0" borderId="17" xfId="15" applyNumberFormat="1" applyFont="1" applyBorder="1" applyAlignment="1">
      <alignment/>
    </xf>
    <xf numFmtId="168" fontId="29" fillId="0" borderId="0" xfId="15" applyNumberFormat="1" applyFont="1" applyAlignment="1">
      <alignment/>
    </xf>
    <xf numFmtId="0" fontId="39" fillId="0" borderId="0" xfId="0" applyFont="1" applyAlignment="1">
      <alignment horizontal="left"/>
    </xf>
    <xf numFmtId="43" fontId="30" fillId="0" borderId="0" xfId="15" applyFont="1" applyAlignment="1" quotePrefix="1">
      <alignment horizontal="center"/>
    </xf>
    <xf numFmtId="0" fontId="30" fillId="0" borderId="0" xfId="0" applyFont="1" applyAlignment="1" quotePrefix="1">
      <alignment horizontal="center"/>
    </xf>
    <xf numFmtId="169" fontId="30" fillId="0" borderId="0" xfId="15" applyNumberFormat="1" applyFont="1" applyAlignment="1">
      <alignment/>
    </xf>
    <xf numFmtId="43" fontId="39" fillId="0" borderId="0" xfId="15" applyFont="1" applyAlignment="1">
      <alignment/>
    </xf>
    <xf numFmtId="0" fontId="32" fillId="0" borderId="0" xfId="0" applyFont="1" applyAlignment="1">
      <alignment/>
    </xf>
    <xf numFmtId="0" fontId="32" fillId="0" borderId="1" xfId="0" applyFont="1" applyBorder="1" applyAlignment="1">
      <alignment/>
    </xf>
    <xf numFmtId="0" fontId="32" fillId="0" borderId="7" xfId="0" applyFont="1" applyBorder="1" applyAlignment="1">
      <alignment/>
    </xf>
    <xf numFmtId="0" fontId="32" fillId="0" borderId="3" xfId="0" applyFont="1" applyBorder="1" applyAlignment="1">
      <alignment/>
    </xf>
    <xf numFmtId="0" fontId="4" fillId="0" borderId="15" xfId="0" applyFont="1" applyBorder="1" applyAlignment="1">
      <alignment horizontal="center"/>
    </xf>
    <xf numFmtId="0" fontId="32" fillId="0" borderId="2" xfId="0" applyFont="1" applyBorder="1" applyAlignment="1">
      <alignment/>
    </xf>
    <xf numFmtId="0" fontId="32" fillId="0" borderId="2" xfId="0" applyFont="1" applyBorder="1" applyAlignment="1">
      <alignment horizontal="center"/>
    </xf>
    <xf numFmtId="168" fontId="10" fillId="0" borderId="2" xfId="15" applyNumberFormat="1" applyFont="1" applyBorder="1" applyAlignment="1">
      <alignment/>
    </xf>
    <xf numFmtId="9" fontId="10" fillId="0" borderId="2" xfId="21" applyNumberFormat="1" applyFont="1" applyBorder="1" applyAlignment="1">
      <alignment horizontal="center"/>
    </xf>
    <xf numFmtId="9" fontId="10" fillId="0" borderId="2" xfId="21" applyFont="1" applyBorder="1" applyAlignment="1">
      <alignment horizontal="center"/>
    </xf>
    <xf numFmtId="0" fontId="32" fillId="0" borderId="4" xfId="0" applyFont="1" applyBorder="1" applyAlignment="1">
      <alignment/>
    </xf>
    <xf numFmtId="9" fontId="10" fillId="0" borderId="9" xfId="21" applyNumberFormat="1" applyFont="1" applyBorder="1" applyAlignment="1">
      <alignment horizontal="center"/>
    </xf>
    <xf numFmtId="0" fontId="32" fillId="0" borderId="9" xfId="0" applyFont="1" applyBorder="1" applyAlignment="1">
      <alignment/>
    </xf>
    <xf numFmtId="169" fontId="41" fillId="0" borderId="10" xfId="15" applyNumberFormat="1" applyFont="1" applyBorder="1" applyAlignment="1">
      <alignment/>
    </xf>
    <xf numFmtId="0" fontId="32" fillId="0" borderId="1" xfId="0" applyFont="1" applyBorder="1" applyAlignment="1">
      <alignment horizontal="center"/>
    </xf>
    <xf numFmtId="0" fontId="32" fillId="0" borderId="7" xfId="0" applyFont="1" applyBorder="1" applyAlignment="1">
      <alignment horizontal="center"/>
    </xf>
    <xf numFmtId="0" fontId="32" fillId="0" borderId="3" xfId="0" applyFont="1" applyBorder="1" applyAlignment="1">
      <alignment horizontal="center"/>
    </xf>
    <xf numFmtId="0" fontId="32" fillId="0" borderId="16" xfId="0" applyFont="1" applyBorder="1" applyAlignment="1">
      <alignment horizontal="center"/>
    </xf>
    <xf numFmtId="168" fontId="10" fillId="0" borderId="18" xfId="15" applyNumberFormat="1" applyFont="1" applyBorder="1" applyAlignment="1">
      <alignment/>
    </xf>
    <xf numFmtId="168" fontId="10" fillId="0" borderId="18" xfId="15" applyNumberFormat="1" applyFont="1" applyBorder="1" applyAlignment="1">
      <alignment horizontal="center"/>
    </xf>
    <xf numFmtId="0" fontId="32" fillId="0" borderId="4" xfId="0" applyFont="1" applyBorder="1" applyAlignment="1">
      <alignment horizontal="center"/>
    </xf>
    <xf numFmtId="0" fontId="32" fillId="0" borderId="13" xfId="0" applyFont="1" applyBorder="1" applyAlignment="1">
      <alignment/>
    </xf>
    <xf numFmtId="9" fontId="10" fillId="0" borderId="5" xfId="21" applyFont="1" applyBorder="1" applyAlignment="1">
      <alignment horizontal="center"/>
    </xf>
    <xf numFmtId="168" fontId="10" fillId="0" borderId="5" xfId="15" applyNumberFormat="1" applyFont="1" applyBorder="1" applyAlignment="1">
      <alignment/>
    </xf>
    <xf numFmtId="168" fontId="10" fillId="0" borderId="0" xfId="15" applyNumberFormat="1" applyFont="1" applyAlignment="1">
      <alignment/>
    </xf>
    <xf numFmtId="168" fontId="10" fillId="0" borderId="4" xfId="15" applyNumberFormat="1" applyFont="1" applyBorder="1" applyAlignment="1">
      <alignment/>
    </xf>
    <xf numFmtId="0" fontId="32" fillId="0" borderId="16" xfId="0" applyFont="1" applyBorder="1" applyAlignment="1">
      <alignment/>
    </xf>
    <xf numFmtId="0" fontId="32" fillId="0" borderId="12" xfId="0" applyFont="1" applyBorder="1" applyAlignment="1">
      <alignment/>
    </xf>
    <xf numFmtId="0" fontId="32" fillId="0" borderId="12" xfId="0" applyFont="1" applyBorder="1" applyAlignment="1">
      <alignment horizontal="center"/>
    </xf>
    <xf numFmtId="0" fontId="32" fillId="0" borderId="10" xfId="0" applyFont="1" applyBorder="1" applyAlignment="1">
      <alignment horizontal="center"/>
    </xf>
    <xf numFmtId="0" fontId="32" fillId="0" borderId="0" xfId="0" applyFont="1" applyFill="1" applyBorder="1" applyAlignment="1">
      <alignment/>
    </xf>
    <xf numFmtId="0" fontId="32" fillId="0" borderId="7" xfId="0" applyFont="1" applyBorder="1" applyAlignment="1">
      <alignment horizontal="center"/>
    </xf>
    <xf numFmtId="0" fontId="32" fillId="0" borderId="0" xfId="0" applyFont="1" applyBorder="1" applyAlignment="1" quotePrefix="1">
      <alignment horizontal="center"/>
    </xf>
    <xf numFmtId="0" fontId="32" fillId="0" borderId="0" xfId="0" applyFont="1" applyBorder="1" applyAlignment="1">
      <alignment horizontal="center"/>
    </xf>
    <xf numFmtId="0" fontId="13" fillId="0" borderId="0" xfId="0" applyFont="1" applyBorder="1" applyAlignment="1">
      <alignment horizontal="center"/>
    </xf>
    <xf numFmtId="14" fontId="13" fillId="0" borderId="0" xfId="0" applyNumberFormat="1" applyFont="1" applyBorder="1" applyAlignment="1">
      <alignment horizontal="center"/>
    </xf>
    <xf numFmtId="0" fontId="15" fillId="0" borderId="0" xfId="0" applyFont="1" applyBorder="1" applyAlignment="1">
      <alignment/>
    </xf>
    <xf numFmtId="168" fontId="15" fillId="0" borderId="0" xfId="15" applyNumberFormat="1" applyFont="1" applyBorder="1" applyAlignment="1">
      <alignment/>
    </xf>
    <xf numFmtId="37" fontId="15" fillId="0" borderId="0" xfId="15" applyNumberFormat="1" applyFont="1" applyBorder="1" applyAlignment="1">
      <alignment/>
    </xf>
    <xf numFmtId="168" fontId="27" fillId="0" borderId="0" xfId="15" applyNumberFormat="1" applyFont="1" applyBorder="1" applyAlignment="1">
      <alignment/>
    </xf>
    <xf numFmtId="169" fontId="15" fillId="0" borderId="0" xfId="15" applyNumberFormat="1" applyFont="1" applyBorder="1" applyAlignment="1">
      <alignment/>
    </xf>
    <xf numFmtId="43" fontId="15" fillId="0" borderId="0" xfId="15" applyFont="1" applyBorder="1" applyAlignment="1">
      <alignment/>
    </xf>
    <xf numFmtId="0" fontId="15" fillId="0" borderId="0" xfId="0" applyFont="1" applyBorder="1" applyAlignment="1">
      <alignment horizontal="right"/>
    </xf>
    <xf numFmtId="0" fontId="8" fillId="0" borderId="0" xfId="0" applyFont="1" applyFill="1" applyAlignment="1">
      <alignment horizontal="left"/>
    </xf>
    <xf numFmtId="0" fontId="0" fillId="0" borderId="0" xfId="0" applyFill="1" applyAlignment="1">
      <alignment/>
    </xf>
    <xf numFmtId="0" fontId="9" fillId="0" borderId="0" xfId="0" applyFont="1" applyFill="1" applyAlignment="1">
      <alignment/>
    </xf>
    <xf numFmtId="0" fontId="8" fillId="0" borderId="0" xfId="0" applyFont="1" applyFill="1" applyAlignment="1">
      <alignment/>
    </xf>
    <xf numFmtId="0" fontId="15"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xf>
    <xf numFmtId="0" fontId="0" fillId="0" borderId="0" xfId="0" applyFill="1" applyAlignment="1">
      <alignment horizontal="center"/>
    </xf>
    <xf numFmtId="0" fontId="4" fillId="0" borderId="0" xfId="0" applyFont="1" applyFill="1" applyAlignment="1" quotePrefix="1">
      <alignment horizontal="center"/>
    </xf>
    <xf numFmtId="0" fontId="7" fillId="0" borderId="0" xfId="0" applyFont="1" applyFill="1" applyAlignment="1">
      <alignment/>
    </xf>
    <xf numFmtId="0" fontId="2" fillId="0" borderId="0" xfId="0" applyFont="1" applyFill="1" applyAlignment="1">
      <alignment/>
    </xf>
    <xf numFmtId="41" fontId="9" fillId="0" borderId="5" xfId="0" applyNumberFormat="1" applyFont="1" applyFill="1" applyBorder="1" applyAlignment="1">
      <alignment/>
    </xf>
    <xf numFmtId="0" fontId="9" fillId="0" borderId="0" xfId="0" applyFont="1" applyFill="1" applyAlignment="1">
      <alignment/>
    </xf>
    <xf numFmtId="169" fontId="9" fillId="0" borderId="5" xfId="15" applyNumberFormat="1" applyFont="1" applyFill="1" applyBorder="1" applyAlignment="1">
      <alignment/>
    </xf>
    <xf numFmtId="169" fontId="9" fillId="0" borderId="2" xfId="0" applyNumberFormat="1" applyFont="1" applyFill="1" applyBorder="1" applyAlignment="1">
      <alignment/>
    </xf>
    <xf numFmtId="169" fontId="9" fillId="0" borderId="2" xfId="15" applyNumberFormat="1" applyFont="1" applyFill="1" applyBorder="1" applyAlignment="1">
      <alignment/>
    </xf>
    <xf numFmtId="169" fontId="9" fillId="0" borderId="4" xfId="0" applyNumberFormat="1" applyFont="1" applyFill="1" applyBorder="1" applyAlignment="1">
      <alignment/>
    </xf>
    <xf numFmtId="169" fontId="9" fillId="0" borderId="4" xfId="15" applyNumberFormat="1" applyFont="1" applyFill="1" applyBorder="1" applyAlignment="1">
      <alignment/>
    </xf>
    <xf numFmtId="41" fontId="9" fillId="0" borderId="12" xfId="0" applyNumberFormat="1" applyFont="1" applyFill="1" applyBorder="1" applyAlignment="1">
      <alignment/>
    </xf>
    <xf numFmtId="169" fontId="9" fillId="0" borderId="12" xfId="15" applyNumberFormat="1" applyFont="1" applyFill="1" applyBorder="1" applyAlignment="1">
      <alignment/>
    </xf>
    <xf numFmtId="0" fontId="5" fillId="0" borderId="0" xfId="0" applyFont="1" applyFill="1" applyAlignment="1">
      <alignment/>
    </xf>
    <xf numFmtId="0" fontId="11" fillId="0" borderId="0" xfId="0" applyFont="1" applyFill="1" applyAlignment="1">
      <alignment/>
    </xf>
    <xf numFmtId="43" fontId="0" fillId="0" borderId="0" xfId="0" applyNumberFormat="1" applyFill="1" applyAlignment="1">
      <alignment/>
    </xf>
    <xf numFmtId="169" fontId="9" fillId="0" borderId="5" xfId="0" applyNumberFormat="1" applyFont="1" applyFill="1" applyBorder="1" applyAlignment="1">
      <alignment/>
    </xf>
    <xf numFmtId="169" fontId="9" fillId="0" borderId="9" xfId="0" applyNumberFormat="1" applyFont="1" applyFill="1" applyBorder="1" applyAlignment="1">
      <alignment/>
    </xf>
    <xf numFmtId="169" fontId="9" fillId="0" borderId="17" xfId="0" applyNumberFormat="1" applyFont="1" applyFill="1" applyBorder="1" applyAlignment="1">
      <alignment/>
    </xf>
    <xf numFmtId="0" fontId="12" fillId="0" borderId="0" xfId="0" applyFont="1" applyFill="1" applyAlignment="1">
      <alignment/>
    </xf>
    <xf numFmtId="169" fontId="9" fillId="0" borderId="12" xfId="0" applyNumberFormat="1" applyFont="1" applyFill="1" applyBorder="1" applyAlignment="1">
      <alignment/>
    </xf>
    <xf numFmtId="169" fontId="9" fillId="0" borderId="13" xfId="0" applyNumberFormat="1" applyFont="1" applyFill="1" applyBorder="1" applyAlignment="1">
      <alignment/>
    </xf>
    <xf numFmtId="0" fontId="17" fillId="0" borderId="0" xfId="0" applyFont="1" applyFill="1" applyAlignment="1">
      <alignment/>
    </xf>
    <xf numFmtId="168" fontId="0" fillId="0" borderId="0" xfId="0" applyNumberFormat="1" applyFill="1" applyAlignment="1">
      <alignment/>
    </xf>
    <xf numFmtId="168" fontId="10" fillId="0" borderId="0" xfId="15" applyNumberFormat="1" applyFill="1" applyAlignment="1">
      <alignment/>
    </xf>
    <xf numFmtId="0" fontId="10" fillId="0" borderId="0" xfId="0" applyFont="1" applyFill="1" applyAlignment="1">
      <alignment/>
    </xf>
    <xf numFmtId="169" fontId="9" fillId="0" borderId="9" xfId="15" applyNumberFormat="1" applyFont="1" applyFill="1" applyBorder="1" applyAlignment="1">
      <alignment/>
    </xf>
    <xf numFmtId="169" fontId="9" fillId="0" borderId="14" xfId="0" applyNumberFormat="1" applyFont="1" applyFill="1" applyBorder="1" applyAlignment="1">
      <alignment/>
    </xf>
    <xf numFmtId="43" fontId="9" fillId="0" borderId="0" xfId="0" applyNumberFormat="1" applyFont="1" applyFill="1" applyBorder="1" applyAlignment="1">
      <alignment/>
    </xf>
    <xf numFmtId="169" fontId="9" fillId="0" borderId="17" xfId="15" applyNumberFormat="1" applyFont="1" applyFill="1" applyBorder="1" applyAlignment="1">
      <alignment/>
    </xf>
    <xf numFmtId="169" fontId="9" fillId="0" borderId="0" xfId="15" applyNumberFormat="1" applyFont="1" applyFill="1" applyAlignment="1">
      <alignment/>
    </xf>
    <xf numFmtId="169" fontId="9" fillId="0" borderId="0" xfId="0" applyNumberFormat="1" applyFont="1" applyFill="1" applyAlignment="1">
      <alignment/>
    </xf>
    <xf numFmtId="0" fontId="4" fillId="0" borderId="0" xfId="0" applyFont="1" applyFill="1" applyAlignment="1">
      <alignment/>
    </xf>
    <xf numFmtId="43" fontId="42" fillId="0" borderId="0" xfId="15" applyFont="1" applyFill="1" applyAlignment="1">
      <alignment/>
    </xf>
    <xf numFmtId="43" fontId="19" fillId="0" borderId="0" xfId="15" applyFont="1" applyFill="1" applyAlignment="1">
      <alignment/>
    </xf>
    <xf numFmtId="179" fontId="4" fillId="0" borderId="0" xfId="15" applyNumberFormat="1" applyFont="1" applyFill="1" applyAlignment="1">
      <alignment/>
    </xf>
    <xf numFmtId="43" fontId="10" fillId="0" borderId="0" xfId="15" applyFill="1" applyAlignment="1">
      <alignment/>
    </xf>
    <xf numFmtId="41" fontId="9" fillId="0" borderId="0" xfId="0" applyNumberFormat="1" applyFont="1" applyFill="1" applyBorder="1" applyAlignment="1">
      <alignment/>
    </xf>
    <xf numFmtId="169" fontId="9" fillId="0" borderId="0" xfId="0" applyNumberFormat="1" applyFont="1" applyFill="1" applyBorder="1" applyAlignment="1">
      <alignment/>
    </xf>
    <xf numFmtId="169" fontId="9" fillId="0" borderId="0" xfId="15" applyNumberFormat="1" applyFont="1" applyFill="1" applyBorder="1" applyAlignment="1">
      <alignment/>
    </xf>
    <xf numFmtId="166" fontId="10" fillId="0" borderId="2" xfId="21" applyNumberFormat="1" applyFont="1" applyBorder="1" applyAlignment="1">
      <alignment horizontal="center"/>
    </xf>
    <xf numFmtId="0" fontId="15" fillId="0" borderId="2" xfId="0" applyFont="1" applyBorder="1" applyAlignment="1">
      <alignment horizontal="center" vertical="center" wrapText="1"/>
    </xf>
    <xf numFmtId="0" fontId="0" fillId="0" borderId="2" xfId="0" applyBorder="1" applyAlignment="1">
      <alignment/>
    </xf>
    <xf numFmtId="0" fontId="15" fillId="0" borderId="1" xfId="0" applyFont="1" applyBorder="1" applyAlignment="1">
      <alignment horizontal="center"/>
    </xf>
    <xf numFmtId="0" fontId="15" fillId="0" borderId="7" xfId="0" applyFont="1" applyBorder="1" applyAlignment="1">
      <alignment/>
    </xf>
    <xf numFmtId="168" fontId="15" fillId="0" borderId="7" xfId="15" applyNumberFormat="1" applyFont="1" applyBorder="1" applyAlignment="1">
      <alignment/>
    </xf>
    <xf numFmtId="37" fontId="15" fillId="0" borderId="7" xfId="15" applyNumberFormat="1" applyFont="1" applyBorder="1" applyAlignment="1">
      <alignment/>
    </xf>
    <xf numFmtId="169" fontId="27" fillId="0" borderId="7" xfId="15" applyNumberFormat="1" applyFont="1" applyBorder="1" applyAlignment="1">
      <alignment/>
    </xf>
    <xf numFmtId="169" fontId="15" fillId="0" borderId="7" xfId="15" applyNumberFormat="1" applyFont="1" applyBorder="1" applyAlignment="1">
      <alignment/>
    </xf>
    <xf numFmtId="43" fontId="15" fillId="0" borderId="7" xfId="15" applyFont="1" applyBorder="1" applyAlignment="1">
      <alignment/>
    </xf>
    <xf numFmtId="0" fontId="15" fillId="0" borderId="7" xfId="0" applyFont="1" applyBorder="1" applyAlignment="1">
      <alignment horizontal="right"/>
    </xf>
    <xf numFmtId="0" fontId="15" fillId="0" borderId="3" xfId="0" applyFont="1" applyBorder="1" applyAlignment="1">
      <alignment horizontal="center"/>
    </xf>
    <xf numFmtId="168" fontId="15" fillId="0" borderId="2" xfId="0" applyNumberFormat="1" applyFont="1" applyBorder="1" applyAlignment="1">
      <alignment horizontal="right"/>
    </xf>
    <xf numFmtId="9" fontId="9" fillId="0" borderId="0" xfId="21" applyFont="1" applyFill="1" applyAlignment="1">
      <alignment/>
    </xf>
    <xf numFmtId="0" fontId="13" fillId="0" borderId="6" xfId="0" applyFont="1" applyBorder="1" applyAlignment="1">
      <alignment/>
    </xf>
    <xf numFmtId="0" fontId="13" fillId="0" borderId="8" xfId="0" applyFont="1" applyBorder="1" applyAlignment="1">
      <alignment/>
    </xf>
    <xf numFmtId="0" fontId="13" fillId="0" borderId="15" xfId="0" applyFont="1" applyBorder="1" applyAlignment="1">
      <alignment/>
    </xf>
    <xf numFmtId="0" fontId="15" fillId="0" borderId="8" xfId="0" applyFont="1" applyBorder="1" applyAlignment="1">
      <alignment/>
    </xf>
    <xf numFmtId="168" fontId="15" fillId="0" borderId="8" xfId="0" applyNumberFormat="1" applyFont="1" applyBorder="1" applyAlignment="1">
      <alignment/>
    </xf>
    <xf numFmtId="170" fontId="15" fillId="0" borderId="8" xfId="0" applyNumberFormat="1" applyFont="1" applyBorder="1" applyAlignment="1">
      <alignment/>
    </xf>
    <xf numFmtId="168" fontId="15" fillId="0" borderId="15" xfId="0" applyNumberFormat="1" applyFont="1" applyBorder="1" applyAlignment="1">
      <alignment horizontal="center"/>
    </xf>
    <xf numFmtId="0" fontId="15" fillId="2" borderId="0" xfId="0" applyFont="1" applyFill="1" applyAlignment="1">
      <alignment/>
    </xf>
    <xf numFmtId="0" fontId="13" fillId="2" borderId="0" xfId="0" applyFont="1" applyFill="1" applyAlignment="1">
      <alignment/>
    </xf>
    <xf numFmtId="10" fontId="15" fillId="2" borderId="2" xfId="21" applyNumberFormat="1" applyFont="1" applyFill="1" applyBorder="1" applyAlignment="1">
      <alignment/>
    </xf>
    <xf numFmtId="168" fontId="15" fillId="2" borderId="2" xfId="15" applyNumberFormat="1" applyFont="1" applyFill="1" applyBorder="1" applyAlignment="1">
      <alignment/>
    </xf>
    <xf numFmtId="168" fontId="15" fillId="2" borderId="7" xfId="15" applyNumberFormat="1" applyFont="1" applyFill="1" applyBorder="1" applyAlignment="1">
      <alignment/>
    </xf>
    <xf numFmtId="168" fontId="15" fillId="2" borderId="0" xfId="15" applyNumberFormat="1" applyFont="1" applyFill="1" applyBorder="1" applyAlignment="1">
      <alignment/>
    </xf>
    <xf numFmtId="169" fontId="15" fillId="2" borderId="2" xfId="15" applyNumberFormat="1" applyFont="1" applyFill="1" applyBorder="1" applyAlignment="1">
      <alignment/>
    </xf>
    <xf numFmtId="168" fontId="15" fillId="2" borderId="8" xfId="15" applyNumberFormat="1" applyFont="1" applyFill="1" applyBorder="1" applyAlignment="1">
      <alignment/>
    </xf>
    <xf numFmtId="0" fontId="0" fillId="2" borderId="0" xfId="0" applyFill="1" applyAlignment="1">
      <alignment/>
    </xf>
    <xf numFmtId="169" fontId="15" fillId="2" borderId="0" xfId="15" applyNumberFormat="1" applyFont="1" applyFill="1" applyBorder="1" applyAlignment="1">
      <alignment/>
    </xf>
    <xf numFmtId="166" fontId="15" fillId="2" borderId="2" xfId="21" applyNumberFormat="1" applyFont="1" applyFill="1" applyBorder="1" applyAlignment="1">
      <alignment/>
    </xf>
    <xf numFmtId="168" fontId="15" fillId="2" borderId="8" xfId="0" applyNumberFormat="1" applyFont="1" applyFill="1" applyBorder="1" applyAlignment="1">
      <alignment/>
    </xf>
    <xf numFmtId="168" fontId="26" fillId="2" borderId="2" xfId="15" applyNumberFormat="1" applyFont="1" applyFill="1" applyBorder="1" applyAlignment="1">
      <alignment/>
    </xf>
    <xf numFmtId="168" fontId="26" fillId="2" borderId="7" xfId="15" applyNumberFormat="1" applyFont="1" applyFill="1" applyBorder="1" applyAlignment="1">
      <alignment/>
    </xf>
    <xf numFmtId="0" fontId="15" fillId="2" borderId="2" xfId="0" applyFont="1" applyFill="1" applyBorder="1" applyAlignment="1">
      <alignment/>
    </xf>
    <xf numFmtId="168" fontId="26" fillId="2" borderId="0" xfId="15" applyNumberFormat="1" applyFont="1" applyFill="1" applyBorder="1" applyAlignment="1">
      <alignment/>
    </xf>
    <xf numFmtId="168" fontId="15" fillId="2" borderId="19" xfId="15" applyNumberFormat="1" applyFont="1" applyFill="1" applyBorder="1" applyAlignment="1">
      <alignment/>
    </xf>
    <xf numFmtId="166" fontId="15" fillId="0" borderId="2" xfId="21" applyNumberFormat="1" applyFont="1" applyBorder="1" applyAlignment="1">
      <alignment/>
    </xf>
    <xf numFmtId="0" fontId="15" fillId="2" borderId="16" xfId="0" applyFont="1" applyFill="1" applyBorder="1" applyAlignment="1">
      <alignment horizontal="center" vertical="center" wrapText="1"/>
    </xf>
    <xf numFmtId="0" fontId="15" fillId="2" borderId="9" xfId="0" applyFont="1" applyFill="1" applyBorder="1" applyAlignment="1">
      <alignment horizontal="center" vertical="center" wrapText="1"/>
    </xf>
    <xf numFmtId="166" fontId="15" fillId="2" borderId="10" xfId="21" applyNumberFormat="1" applyFont="1" applyFill="1" applyBorder="1" applyAlignment="1">
      <alignment/>
    </xf>
    <xf numFmtId="166" fontId="15" fillId="2" borderId="9" xfId="21" applyNumberFormat="1" applyFont="1" applyFill="1" applyBorder="1" applyAlignment="1">
      <alignment/>
    </xf>
    <xf numFmtId="0" fontId="44" fillId="0" borderId="0" xfId="0" applyFont="1" applyAlignment="1">
      <alignment/>
    </xf>
    <xf numFmtId="0" fontId="4" fillId="0" borderId="0" xfId="0" applyFont="1" applyAlignment="1">
      <alignment/>
    </xf>
    <xf numFmtId="0" fontId="44" fillId="0" borderId="0" xfId="0" applyFont="1" applyAlignment="1">
      <alignment horizontal="center"/>
    </xf>
    <xf numFmtId="0" fontId="3" fillId="0" borderId="20" xfId="0" applyFont="1" applyBorder="1" applyAlignment="1">
      <alignment horizontal="left"/>
    </xf>
    <xf numFmtId="0" fontId="3" fillId="0" borderId="21" xfId="0" applyFont="1" applyBorder="1" applyAlignment="1">
      <alignment horizontal="center"/>
    </xf>
    <xf numFmtId="0" fontId="3" fillId="0" borderId="22" xfId="0" applyFont="1" applyBorder="1" applyAlignment="1">
      <alignment horizontal="left"/>
    </xf>
    <xf numFmtId="39" fontId="3" fillId="0" borderId="23" xfId="15" applyNumberFormat="1" applyFont="1" applyBorder="1" applyAlignment="1">
      <alignment horizontal="center" vertical="center" wrapText="1"/>
    </xf>
    <xf numFmtId="0" fontId="3" fillId="0" borderId="24" xfId="0" applyFont="1" applyBorder="1" applyAlignment="1">
      <alignment horizontal="left"/>
    </xf>
    <xf numFmtId="39" fontId="3" fillId="0" borderId="20" xfId="15" applyNumberFormat="1" applyFont="1" applyBorder="1" applyAlignment="1">
      <alignment horizontal="center" vertical="center" wrapText="1"/>
    </xf>
    <xf numFmtId="0" fontId="3" fillId="0" borderId="0" xfId="0" applyFont="1" applyBorder="1" applyAlignment="1">
      <alignment horizontal="left"/>
    </xf>
    <xf numFmtId="9" fontId="3" fillId="0" borderId="0" xfId="21" applyFont="1" applyBorder="1" applyAlignment="1">
      <alignment horizontal="center"/>
    </xf>
    <xf numFmtId="0" fontId="3" fillId="0" borderId="21" xfId="0" applyFont="1" applyBorder="1" applyAlignment="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1" xfId="0" applyFont="1" applyBorder="1" applyAlignment="1">
      <alignment vertical="center" wrapText="1"/>
    </xf>
    <xf numFmtId="0" fontId="13" fillId="0" borderId="16" xfId="0" applyFont="1" applyBorder="1" applyAlignment="1">
      <alignment horizontal="center"/>
    </xf>
    <xf numFmtId="0" fontId="13" fillId="0" borderId="12" xfId="0" applyFont="1" applyBorder="1" applyAlignment="1">
      <alignment horizontal="center"/>
    </xf>
    <xf numFmtId="0" fontId="13" fillId="0" borderId="10" xfId="0" applyFont="1" applyBorder="1" applyAlignment="1">
      <alignment horizontal="center"/>
    </xf>
    <xf numFmtId="0" fontId="31"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Y'S%20DOCUMENTS\QL%20Summary%20results%202005\4th%20qtr%2031.3.2005\QL%20qtr%20announcement-1.4.04%20to%2031.3.2005-26.5.05-Y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L%20Res%20Grp\bank%20facilities%20QLR%20group_3009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densed PL-31.3.2005-final"/>
      <sheetName val="KLSE-Qtrly Notes-31.3.2005-fina"/>
      <sheetName val="Notes to IFS-31.3.2005-final"/>
      <sheetName val="Condensed CFS-31.3.2005-final"/>
      <sheetName val="Condensed BS-31.3.2005-final"/>
      <sheetName val="Condensed Equity-31.3.2005-fina"/>
    </sheetNames>
    <sheetDataSet>
      <sheetData sheetId="0">
        <row r="44">
          <cell r="F44" t="str">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G"/>
      <sheetName val="CG 31.03.09"/>
      <sheetName val="CG 30.6.09"/>
      <sheetName val="CG30.9.09"/>
    </sheetNames>
    <sheetDataSet>
      <sheetData sheetId="3">
        <row r="577">
          <cell r="J577">
            <v>574922347.8365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workbookViewId="0" topLeftCell="A4">
      <pane xSplit="5" ySplit="13" topLeftCell="I39" activePane="bottomRight" state="frozen"/>
      <selection pane="topLeft" activeCell="A4" sqref="A4"/>
      <selection pane="topRight" activeCell="F4" sqref="F4"/>
      <selection pane="bottomLeft" activeCell="A17" sqref="A17"/>
      <selection pane="bottomRight" activeCell="D12" sqref="D12"/>
    </sheetView>
  </sheetViews>
  <sheetFormatPr defaultColWidth="9.140625" defaultRowHeight="12.75"/>
  <cols>
    <col min="3" max="3" width="15.57421875" style="0" customWidth="1"/>
    <col min="4" max="4" width="18.00390625" style="0" customWidth="1"/>
    <col min="5" max="5" width="9.57421875" style="0" customWidth="1"/>
    <col min="6" max="6" width="12.28125" style="0" customWidth="1"/>
    <col min="7" max="7" width="20.8515625" style="0" customWidth="1"/>
    <col min="8" max="8" width="19.140625" style="0" customWidth="1"/>
    <col min="9" max="9" width="10.28125" style="0" customWidth="1"/>
    <col min="10" max="10" width="18.00390625" style="0" customWidth="1"/>
    <col min="11" max="11" width="17.28125" style="0" customWidth="1"/>
    <col min="12" max="12" width="10.421875" style="0" customWidth="1"/>
    <col min="13" max="13" width="13.421875" style="0" customWidth="1"/>
    <col min="14" max="15" width="18.28125" style="0" customWidth="1"/>
    <col min="16" max="16" width="12.00390625" style="0" customWidth="1"/>
    <col min="17" max="17" width="23.00390625" style="0" customWidth="1"/>
  </cols>
  <sheetData>
    <row r="1" spans="1:17" ht="21">
      <c r="A1" s="22" t="s">
        <v>149</v>
      </c>
      <c r="B1" s="6"/>
      <c r="C1" s="6"/>
      <c r="D1" s="6"/>
      <c r="E1" s="6"/>
      <c r="F1" s="6"/>
      <c r="G1" s="6"/>
      <c r="H1" s="6"/>
      <c r="I1" s="6"/>
      <c r="J1" s="6"/>
      <c r="K1" s="6"/>
      <c r="L1" s="6"/>
      <c r="M1" s="6"/>
      <c r="N1" s="6"/>
      <c r="O1" s="6"/>
      <c r="P1" s="6"/>
      <c r="Q1" s="6"/>
    </row>
    <row r="2" spans="1:17" ht="18">
      <c r="A2" s="3" t="s">
        <v>3</v>
      </c>
      <c r="B2" s="6"/>
      <c r="C2" s="6"/>
      <c r="D2" s="6"/>
      <c r="E2" s="6"/>
      <c r="F2" s="6"/>
      <c r="G2" s="6"/>
      <c r="H2" s="6"/>
      <c r="I2" s="6"/>
      <c r="J2" s="6"/>
      <c r="K2" s="6"/>
      <c r="L2" s="6"/>
      <c r="M2" s="6"/>
      <c r="N2" s="6"/>
      <c r="O2" s="6"/>
      <c r="P2" s="6"/>
      <c r="Q2" s="6"/>
    </row>
    <row r="3" spans="1:17" ht="15.75">
      <c r="A3" s="7"/>
      <c r="B3" s="6"/>
      <c r="C3" s="6"/>
      <c r="D3" s="6"/>
      <c r="E3" s="6"/>
      <c r="F3" s="6"/>
      <c r="G3" s="6"/>
      <c r="H3" s="6"/>
      <c r="I3" s="6"/>
      <c r="J3" s="6"/>
      <c r="K3" s="6"/>
      <c r="L3" s="6"/>
      <c r="M3" s="6"/>
      <c r="N3" s="6"/>
      <c r="O3" s="6"/>
      <c r="P3" s="6"/>
      <c r="Q3" s="6"/>
    </row>
    <row r="4" spans="1:17" ht="18">
      <c r="A4" s="3" t="s">
        <v>286</v>
      </c>
      <c r="B4" s="6"/>
      <c r="C4" s="6"/>
      <c r="D4" s="6"/>
      <c r="E4" s="6"/>
      <c r="F4" s="6"/>
      <c r="G4" s="6"/>
      <c r="H4" s="6"/>
      <c r="I4" s="6"/>
      <c r="J4" s="6"/>
      <c r="K4" s="6"/>
      <c r="L4" s="6"/>
      <c r="M4" s="6"/>
      <c r="N4" s="6"/>
      <c r="O4" s="6"/>
      <c r="P4" s="6"/>
      <c r="Q4" s="6"/>
    </row>
    <row r="5" spans="1:17" ht="15.75">
      <c r="A5" s="7"/>
      <c r="B5" s="6"/>
      <c r="C5" s="6"/>
      <c r="D5" s="6"/>
      <c r="E5" s="6"/>
      <c r="F5" s="6"/>
      <c r="G5" s="6"/>
      <c r="H5" s="6"/>
      <c r="I5" s="6"/>
      <c r="J5" s="6"/>
      <c r="K5" s="6"/>
      <c r="L5" s="6"/>
      <c r="M5" s="6"/>
      <c r="N5" s="6"/>
      <c r="O5" s="6"/>
      <c r="P5" s="6"/>
      <c r="Q5" s="6"/>
    </row>
    <row r="6" spans="1:17" ht="15.75">
      <c r="A6" s="7"/>
      <c r="B6" s="6"/>
      <c r="C6" s="6"/>
      <c r="D6" s="6"/>
      <c r="E6" s="6"/>
      <c r="F6" s="6"/>
      <c r="G6" s="6"/>
      <c r="H6" s="6"/>
      <c r="I6" s="6"/>
      <c r="J6" s="6"/>
      <c r="K6" s="6"/>
      <c r="L6" s="6"/>
      <c r="M6" s="6"/>
      <c r="N6" s="6"/>
      <c r="O6" s="6"/>
      <c r="P6" s="6"/>
      <c r="Q6" s="6"/>
    </row>
    <row r="7" spans="1:17" ht="15.75">
      <c r="A7" s="8" t="s">
        <v>287</v>
      </c>
      <c r="B7" s="119"/>
      <c r="C7" s="119"/>
      <c r="D7" s="119"/>
      <c r="E7" s="119"/>
      <c r="F7" s="119"/>
      <c r="G7" s="119"/>
      <c r="H7" s="119"/>
      <c r="I7" s="119"/>
      <c r="J7" s="119"/>
      <c r="K7" s="119"/>
      <c r="L7" s="119"/>
      <c r="M7" s="119"/>
      <c r="N7" s="119"/>
      <c r="O7" s="119"/>
      <c r="P7" s="119"/>
      <c r="Q7" s="119"/>
    </row>
    <row r="8" spans="1:17" ht="15.75">
      <c r="A8" s="8"/>
      <c r="B8" s="119"/>
      <c r="C8" s="119"/>
      <c r="D8" s="119"/>
      <c r="E8" s="119"/>
      <c r="F8" s="119"/>
      <c r="G8" s="119"/>
      <c r="H8" s="119"/>
      <c r="I8" s="119"/>
      <c r="J8" s="119"/>
      <c r="K8" s="119"/>
      <c r="L8" s="119"/>
      <c r="M8" s="119"/>
      <c r="N8" s="119"/>
      <c r="O8" s="119"/>
      <c r="P8" s="119"/>
      <c r="Q8" s="119"/>
    </row>
    <row r="9" spans="1:17" ht="15.75">
      <c r="A9" s="119"/>
      <c r="B9" s="119"/>
      <c r="C9" s="119"/>
      <c r="D9" s="119"/>
      <c r="E9" s="119"/>
      <c r="F9" s="119"/>
      <c r="G9" s="120"/>
      <c r="H9" s="224"/>
      <c r="I9" s="119"/>
      <c r="J9" s="121"/>
      <c r="K9" s="222"/>
      <c r="L9" s="222"/>
      <c r="M9" s="119"/>
      <c r="N9" s="120"/>
      <c r="O9" s="224"/>
      <c r="P9" s="119"/>
      <c r="Q9" s="121"/>
    </row>
    <row r="10" spans="1:17" ht="15.75">
      <c r="A10" s="119"/>
      <c r="B10" s="119"/>
      <c r="C10" s="119"/>
      <c r="D10" s="119"/>
      <c r="E10" s="119"/>
      <c r="F10" s="119"/>
      <c r="G10" s="336" t="s">
        <v>4</v>
      </c>
      <c r="H10" s="337"/>
      <c r="I10" s="337"/>
      <c r="J10" s="338"/>
      <c r="K10" s="222"/>
      <c r="L10" s="222"/>
      <c r="M10" s="8"/>
      <c r="N10" s="336" t="s">
        <v>5</v>
      </c>
      <c r="O10" s="337"/>
      <c r="P10" s="337"/>
      <c r="Q10" s="338"/>
    </row>
    <row r="11" spans="1:17" ht="15.75">
      <c r="A11" s="119"/>
      <c r="B11" s="119"/>
      <c r="C11" s="119"/>
      <c r="D11" s="119"/>
      <c r="E11" s="119"/>
      <c r="F11" s="128"/>
      <c r="G11" s="122" t="s">
        <v>6</v>
      </c>
      <c r="H11" s="122"/>
      <c r="I11" s="98"/>
      <c r="J11" s="98" t="s">
        <v>7</v>
      </c>
      <c r="K11" s="222"/>
      <c r="L11" s="222"/>
      <c r="M11" s="123"/>
      <c r="N11" s="98" t="s">
        <v>6</v>
      </c>
      <c r="O11" s="98"/>
      <c r="P11" s="123"/>
      <c r="Q11" s="98" t="s">
        <v>8</v>
      </c>
    </row>
    <row r="12" spans="1:17" ht="15.75">
      <c r="A12" s="119"/>
      <c r="B12" s="119"/>
      <c r="C12" s="119"/>
      <c r="D12" s="119"/>
      <c r="E12" s="119"/>
      <c r="F12" s="130"/>
      <c r="G12" s="11" t="s">
        <v>9</v>
      </c>
      <c r="H12" s="11"/>
      <c r="I12" s="12"/>
      <c r="J12" s="12" t="s">
        <v>9</v>
      </c>
      <c r="K12" s="222"/>
      <c r="L12" s="222"/>
      <c r="M12" s="124"/>
      <c r="N12" s="10" t="s">
        <v>9</v>
      </c>
      <c r="O12" s="10"/>
      <c r="P12" s="124"/>
      <c r="Q12" s="10" t="s">
        <v>10</v>
      </c>
    </row>
    <row r="13" spans="1:17" ht="15.75">
      <c r="A13" s="119"/>
      <c r="B13" s="119"/>
      <c r="C13" s="119"/>
      <c r="D13" s="119"/>
      <c r="E13" s="119"/>
      <c r="F13" s="130"/>
      <c r="G13" s="9" t="s">
        <v>288</v>
      </c>
      <c r="H13" s="122"/>
      <c r="I13" s="10"/>
      <c r="J13" s="98" t="s">
        <v>288</v>
      </c>
      <c r="K13" s="222"/>
      <c r="L13" s="222"/>
      <c r="M13" s="124"/>
      <c r="N13" s="98" t="s">
        <v>11</v>
      </c>
      <c r="O13" s="98"/>
      <c r="P13" s="292"/>
      <c r="Q13" s="98" t="s">
        <v>12</v>
      </c>
    </row>
    <row r="14" spans="1:17" ht="15.75">
      <c r="A14" s="119"/>
      <c r="B14" s="119"/>
      <c r="C14" s="119"/>
      <c r="D14" s="119"/>
      <c r="E14" s="119"/>
      <c r="F14" s="130"/>
      <c r="G14" s="122" t="s">
        <v>289</v>
      </c>
      <c r="H14" s="122"/>
      <c r="I14" s="10"/>
      <c r="J14" s="10" t="s">
        <v>291</v>
      </c>
      <c r="K14" s="222"/>
      <c r="L14" s="222"/>
      <c r="M14" s="124"/>
      <c r="N14" s="122" t="s">
        <v>251</v>
      </c>
      <c r="O14" s="10"/>
      <c r="P14" s="293"/>
      <c r="Q14" s="10" t="s">
        <v>211</v>
      </c>
    </row>
    <row r="15" spans="1:17" ht="15.75">
      <c r="A15" s="119"/>
      <c r="B15" s="119"/>
      <c r="C15" s="119"/>
      <c r="D15" s="119"/>
      <c r="E15" s="119"/>
      <c r="F15" s="129" t="s">
        <v>212</v>
      </c>
      <c r="G15" s="125" t="s">
        <v>290</v>
      </c>
      <c r="H15" s="125"/>
      <c r="I15" s="124"/>
      <c r="J15" s="126" t="s">
        <v>292</v>
      </c>
      <c r="K15" s="223"/>
      <c r="L15" s="223"/>
      <c r="M15" s="129" t="s">
        <v>212</v>
      </c>
      <c r="N15" s="125" t="s">
        <v>290</v>
      </c>
      <c r="O15" s="126"/>
      <c r="P15" s="293"/>
      <c r="Q15" s="126" t="s">
        <v>292</v>
      </c>
    </row>
    <row r="16" spans="1:17" ht="28.5" customHeight="1">
      <c r="A16" s="119"/>
      <c r="B16" s="119"/>
      <c r="C16" s="119"/>
      <c r="D16" s="119"/>
      <c r="E16" s="119"/>
      <c r="F16" s="279" t="s">
        <v>213</v>
      </c>
      <c r="G16" s="11" t="s">
        <v>2</v>
      </c>
      <c r="H16" s="11"/>
      <c r="I16" s="12"/>
      <c r="J16" s="12" t="s">
        <v>2</v>
      </c>
      <c r="K16" s="222"/>
      <c r="L16" s="222"/>
      <c r="M16" s="279" t="s">
        <v>213</v>
      </c>
      <c r="N16" s="12" t="s">
        <v>2</v>
      </c>
      <c r="O16" s="12"/>
      <c r="P16" s="294"/>
      <c r="Q16" s="12" t="s">
        <v>2</v>
      </c>
    </row>
    <row r="17" spans="1:17" ht="15.75">
      <c r="A17" s="119"/>
      <c r="B17" s="119"/>
      <c r="C17" s="119"/>
      <c r="D17" s="119"/>
      <c r="E17" s="119"/>
      <c r="F17" s="130"/>
      <c r="G17" s="127"/>
      <c r="H17" s="281"/>
      <c r="I17" s="127"/>
      <c r="J17" s="128"/>
      <c r="K17" s="224"/>
      <c r="L17" s="224"/>
      <c r="M17" s="129"/>
      <c r="N17" s="129"/>
      <c r="O17" s="129"/>
      <c r="P17" s="295"/>
      <c r="Q17" s="130"/>
    </row>
    <row r="18" spans="1:17" ht="15.75">
      <c r="A18" s="119"/>
      <c r="B18" s="119"/>
      <c r="C18" s="119"/>
      <c r="D18" s="119"/>
      <c r="E18" s="119"/>
      <c r="F18" s="130"/>
      <c r="G18" s="130"/>
      <c r="H18" s="282"/>
      <c r="I18" s="130"/>
      <c r="J18" s="130"/>
      <c r="K18" s="224"/>
      <c r="L18" s="224"/>
      <c r="M18" s="130"/>
      <c r="N18" s="130"/>
      <c r="O18" s="130"/>
      <c r="P18" s="295"/>
      <c r="Q18" s="130"/>
    </row>
    <row r="19" spans="1:17" s="307" customFormat="1" ht="18">
      <c r="A19" s="299"/>
      <c r="B19" s="300" t="s">
        <v>13</v>
      </c>
      <c r="C19" s="299"/>
      <c r="D19" s="299"/>
      <c r="E19" s="299"/>
      <c r="F19" s="309">
        <f>SUM(G19-J19)/J19</f>
        <v>-0.1390455032940095</v>
      </c>
      <c r="G19" s="311">
        <f>SUM('KLSE notes-30.9.09'!C19)</f>
        <v>337167</v>
      </c>
      <c r="H19" s="312"/>
      <c r="I19" s="313"/>
      <c r="J19" s="311">
        <v>391620</v>
      </c>
      <c r="K19" s="314"/>
      <c r="L19" s="314"/>
      <c r="M19" s="301">
        <f>SUM(N19-Q19)/Q19</f>
        <v>-0.08279725754914616</v>
      </c>
      <c r="N19" s="311">
        <f>SUM('KLSE notes-30.9.09'!F19)</f>
        <v>693508</v>
      </c>
      <c r="O19" s="311"/>
      <c r="P19" s="310"/>
      <c r="Q19" s="311">
        <v>756112</v>
      </c>
    </row>
    <row r="20" spans="1:17" ht="15.75">
      <c r="A20" s="119"/>
      <c r="B20" s="8"/>
      <c r="C20" s="119"/>
      <c r="D20" s="119"/>
      <c r="E20" s="119"/>
      <c r="F20" s="130"/>
      <c r="G20" s="130"/>
      <c r="H20" s="282"/>
      <c r="I20" s="130"/>
      <c r="J20" s="132"/>
      <c r="K20" s="225"/>
      <c r="L20" s="225"/>
      <c r="M20" s="130"/>
      <c r="N20" s="131"/>
      <c r="O20" s="131"/>
      <c r="P20" s="296"/>
      <c r="Q20" s="132"/>
    </row>
    <row r="21" spans="1:17" ht="15.75">
      <c r="A21" s="119"/>
      <c r="B21" s="8"/>
      <c r="C21" s="119"/>
      <c r="D21" s="119"/>
      <c r="E21" s="119"/>
      <c r="F21" s="130"/>
      <c r="G21" s="130"/>
      <c r="H21" s="282"/>
      <c r="I21" s="130"/>
      <c r="J21" s="132"/>
      <c r="K21" s="225"/>
      <c r="L21" s="225"/>
      <c r="M21" s="130"/>
      <c r="N21" s="131"/>
      <c r="O21" s="131"/>
      <c r="P21" s="296"/>
      <c r="Q21" s="132"/>
    </row>
    <row r="22" spans="1:17" ht="15.75">
      <c r="A22" s="119"/>
      <c r="B22" s="8" t="s">
        <v>14</v>
      </c>
      <c r="C22" s="119"/>
      <c r="D22" s="119"/>
      <c r="E22" s="119"/>
      <c r="F22" s="316">
        <f>SUM(G22-J22)/J22</f>
        <v>0.1422219017402173</v>
      </c>
      <c r="G22" s="132">
        <f>SUM(G32-G28-G24-G26-G30)</f>
        <v>47521</v>
      </c>
      <c r="H22" s="283"/>
      <c r="I22" s="130"/>
      <c r="J22" s="132">
        <v>41604</v>
      </c>
      <c r="K22" s="225"/>
      <c r="L22" s="225"/>
      <c r="M22" s="152">
        <f>SUM(N22-Q22)/Q22</f>
        <v>0.09303888135292403</v>
      </c>
      <c r="N22" s="132">
        <f>SUM(N32-N28-N24-N26-N30)</f>
        <v>86220</v>
      </c>
      <c r="O22" s="132"/>
      <c r="P22" s="296"/>
      <c r="Q22" s="132">
        <f>SUM(Q32-Q28-Q24-Q26-Q30)</f>
        <v>78881</v>
      </c>
    </row>
    <row r="23" spans="1:17" ht="15.75">
      <c r="A23" s="119"/>
      <c r="B23" s="8"/>
      <c r="C23" s="119"/>
      <c r="D23" s="119"/>
      <c r="E23" s="119"/>
      <c r="F23" s="130"/>
      <c r="G23" s="130"/>
      <c r="H23" s="282"/>
      <c r="I23" s="130"/>
      <c r="J23" s="132"/>
      <c r="K23" s="225"/>
      <c r="L23" s="225"/>
      <c r="M23" s="130"/>
      <c r="N23" s="131"/>
      <c r="O23" s="131"/>
      <c r="P23" s="296"/>
      <c r="Q23" s="132"/>
    </row>
    <row r="24" spans="1:17" ht="15.75">
      <c r="A24" s="119"/>
      <c r="B24" s="8" t="s">
        <v>15</v>
      </c>
      <c r="C24" s="119"/>
      <c r="D24" s="119"/>
      <c r="E24" s="119"/>
      <c r="F24" s="316">
        <f>SUM(G24-J24)/J24</f>
        <v>0.3149219929542023</v>
      </c>
      <c r="G24" s="133">
        <v>-10451</v>
      </c>
      <c r="H24" s="284"/>
      <c r="I24" s="130"/>
      <c r="J24" s="133">
        <v>-7948</v>
      </c>
      <c r="K24" s="226"/>
      <c r="L24" s="226"/>
      <c r="M24" s="152">
        <f>SUM(N24-Q24)/Q24</f>
        <v>0.24340021119324182</v>
      </c>
      <c r="N24" s="134">
        <v>-18840</v>
      </c>
      <c r="O24" s="134"/>
      <c r="P24" s="296"/>
      <c r="Q24" s="134">
        <v>-15152</v>
      </c>
    </row>
    <row r="25" spans="1:17" ht="15.75">
      <c r="A25" s="119"/>
      <c r="B25" s="8"/>
      <c r="C25" s="119"/>
      <c r="D25" s="119"/>
      <c r="E25" s="119"/>
      <c r="F25" s="130"/>
      <c r="G25" s="133"/>
      <c r="H25" s="284"/>
      <c r="I25" s="130"/>
      <c r="J25" s="133"/>
      <c r="K25" s="226"/>
      <c r="L25" s="226"/>
      <c r="M25" s="130"/>
      <c r="N25" s="149"/>
      <c r="O25" s="149"/>
      <c r="P25" s="296"/>
      <c r="Q25" s="133"/>
    </row>
    <row r="26" spans="1:17" ht="15.75">
      <c r="A26" s="119"/>
      <c r="B26" s="8" t="s">
        <v>16</v>
      </c>
      <c r="C26" s="119"/>
      <c r="D26" s="119"/>
      <c r="E26" s="119"/>
      <c r="F26" s="316">
        <f>SUM(G26-J26)/J26</f>
        <v>-0.6136986301369863</v>
      </c>
      <c r="G26" s="133">
        <v>141</v>
      </c>
      <c r="H26" s="284"/>
      <c r="I26" s="130"/>
      <c r="J26" s="133">
        <v>365</v>
      </c>
      <c r="K26" s="226"/>
      <c r="L26" s="226"/>
      <c r="M26" s="152">
        <f>SUM(N26-Q26)/Q26</f>
        <v>-0.16995073891625614</v>
      </c>
      <c r="N26" s="134">
        <v>337</v>
      </c>
      <c r="O26" s="134"/>
      <c r="P26" s="296"/>
      <c r="Q26" s="132">
        <v>406</v>
      </c>
    </row>
    <row r="27" spans="1:17" ht="15.75">
      <c r="A27" s="119"/>
      <c r="B27" s="8"/>
      <c r="C27" s="119"/>
      <c r="D27" s="119"/>
      <c r="E27" s="119"/>
      <c r="F27" s="130"/>
      <c r="G27" s="130"/>
      <c r="H27" s="282"/>
      <c r="I27" s="130"/>
      <c r="J27" s="133"/>
      <c r="K27" s="226"/>
      <c r="L27" s="226"/>
      <c r="M27" s="130"/>
      <c r="N27" s="149"/>
      <c r="O27" s="149"/>
      <c r="P27" s="296"/>
      <c r="Q27" s="133"/>
    </row>
    <row r="28" spans="1:17" ht="15.75">
      <c r="A28" s="119"/>
      <c r="B28" s="8" t="s">
        <v>17</v>
      </c>
      <c r="C28" s="119"/>
      <c r="D28" s="119"/>
      <c r="E28" s="119"/>
      <c r="F28" s="316">
        <f>SUM(G28-J28)/J28</f>
        <v>-0.06132461161079313</v>
      </c>
      <c r="G28" s="133">
        <v>-3444</v>
      </c>
      <c r="H28" s="284"/>
      <c r="I28" s="130"/>
      <c r="J28" s="133">
        <v>-3669</v>
      </c>
      <c r="K28" s="226"/>
      <c r="L28" s="226"/>
      <c r="M28" s="152">
        <f>SUM(N28-Q28)/Q28</f>
        <v>-0.04498514641391993</v>
      </c>
      <c r="N28" s="134">
        <v>-6751</v>
      </c>
      <c r="O28" s="134"/>
      <c r="P28" s="296"/>
      <c r="Q28" s="134">
        <v>-7069</v>
      </c>
    </row>
    <row r="29" spans="1:17" ht="15.75">
      <c r="A29" s="119"/>
      <c r="B29" s="8"/>
      <c r="C29" s="119"/>
      <c r="D29" s="119"/>
      <c r="E29" s="119"/>
      <c r="F29" s="130"/>
      <c r="G29" s="130"/>
      <c r="H29" s="282"/>
      <c r="I29" s="130"/>
      <c r="J29" s="133"/>
      <c r="K29" s="226"/>
      <c r="L29" s="226"/>
      <c r="M29" s="130"/>
      <c r="N29" s="149"/>
      <c r="O29" s="149"/>
      <c r="P29" s="296"/>
      <c r="Q29" s="133"/>
    </row>
    <row r="30" spans="1:17" ht="18">
      <c r="A30" s="119"/>
      <c r="B30" s="8" t="s">
        <v>179</v>
      </c>
      <c r="C30" s="119"/>
      <c r="D30" s="119"/>
      <c r="E30" s="119"/>
      <c r="F30" s="130"/>
      <c r="G30" s="135">
        <v>154</v>
      </c>
      <c r="H30" s="285"/>
      <c r="I30" s="130"/>
      <c r="J30" s="136">
        <v>119</v>
      </c>
      <c r="K30" s="227"/>
      <c r="L30" s="227"/>
      <c r="M30" s="152">
        <f>SUM(N30-Q30)/Q30</f>
        <v>0.1015625</v>
      </c>
      <c r="N30" s="135">
        <v>282</v>
      </c>
      <c r="O30" s="135"/>
      <c r="P30" s="296"/>
      <c r="Q30" s="136">
        <v>256</v>
      </c>
    </row>
    <row r="31" spans="1:17" ht="15.75">
      <c r="A31" s="119"/>
      <c r="B31" s="8"/>
      <c r="C31" s="119"/>
      <c r="D31" s="119"/>
      <c r="E31" s="119"/>
      <c r="F31" s="130"/>
      <c r="G31" s="130"/>
      <c r="H31" s="282"/>
      <c r="I31" s="130"/>
      <c r="J31" s="132"/>
      <c r="K31" s="225"/>
      <c r="L31" s="225"/>
      <c r="M31" s="130"/>
      <c r="N31" s="149"/>
      <c r="O31" s="149"/>
      <c r="P31" s="296"/>
      <c r="Q31" s="132"/>
    </row>
    <row r="32" spans="1:17" s="307" customFormat="1" ht="15.75">
      <c r="A32" s="299"/>
      <c r="B32" s="300" t="s">
        <v>18</v>
      </c>
      <c r="C32" s="299"/>
      <c r="D32" s="299"/>
      <c r="E32" s="299"/>
      <c r="F32" s="309">
        <f>SUM(G32-J32)/J32</f>
        <v>0.11322240819139509</v>
      </c>
      <c r="G32" s="302">
        <v>33921</v>
      </c>
      <c r="H32" s="303"/>
      <c r="I32" s="302"/>
      <c r="J32" s="302">
        <v>30471</v>
      </c>
      <c r="K32" s="304"/>
      <c r="L32" s="304"/>
      <c r="M32" s="301">
        <f>SUM(N32-Q32)/Q32</f>
        <v>0.06849028296291128</v>
      </c>
      <c r="N32" s="305">
        <v>61248</v>
      </c>
      <c r="O32" s="305"/>
      <c r="P32" s="306"/>
      <c r="Q32" s="302">
        <v>57322</v>
      </c>
    </row>
    <row r="33" spans="1:17" ht="15.75">
      <c r="A33" s="119"/>
      <c r="B33" s="8"/>
      <c r="C33" s="119"/>
      <c r="D33" s="119"/>
      <c r="E33" s="119"/>
      <c r="F33" s="130"/>
      <c r="G33" s="130"/>
      <c r="H33" s="282"/>
      <c r="I33" s="130"/>
      <c r="J33" s="132"/>
      <c r="K33" s="225"/>
      <c r="L33" s="225"/>
      <c r="M33" s="130"/>
      <c r="N33" s="149"/>
      <c r="O33" s="149"/>
      <c r="P33" s="296"/>
      <c r="Q33" s="132"/>
    </row>
    <row r="34" spans="1:17" ht="18">
      <c r="A34" s="119"/>
      <c r="B34" s="8" t="s">
        <v>19</v>
      </c>
      <c r="C34" s="119"/>
      <c r="D34" s="317" t="s">
        <v>218</v>
      </c>
      <c r="E34" s="319">
        <f>SUM(G34/G32)</f>
        <v>-0.1304796438784234</v>
      </c>
      <c r="F34" s="280"/>
      <c r="G34" s="137">
        <v>-4426</v>
      </c>
      <c r="H34" s="317" t="s">
        <v>218</v>
      </c>
      <c r="I34" s="320">
        <f>SUM(J34/J32)</f>
        <v>-0.0991434478684651</v>
      </c>
      <c r="J34" s="137">
        <v>-3021</v>
      </c>
      <c r="K34" s="317" t="s">
        <v>218</v>
      </c>
      <c r="L34" s="319">
        <f>SUM(N34/N32)</f>
        <v>-0.13448602403343782</v>
      </c>
      <c r="M34" s="280"/>
      <c r="N34" s="137">
        <v>-8237</v>
      </c>
      <c r="O34" s="318" t="s">
        <v>218</v>
      </c>
      <c r="P34" s="319">
        <f>SUM(Q34/Q32)</f>
        <v>-0.11472035169742856</v>
      </c>
      <c r="Q34" s="135">
        <v>-6576</v>
      </c>
    </row>
    <row r="35" spans="1:17" s="307" customFormat="1" ht="16.5" thickBot="1">
      <c r="A35" s="299"/>
      <c r="B35" s="300" t="s">
        <v>181</v>
      </c>
      <c r="C35" s="299"/>
      <c r="D35" s="299"/>
      <c r="E35" s="299"/>
      <c r="F35" s="309">
        <f>SUM(G35-J35)/J35</f>
        <v>0.07449908925318761</v>
      </c>
      <c r="G35" s="315">
        <f>SUM(G32:G34)</f>
        <v>29495</v>
      </c>
      <c r="H35" s="303"/>
      <c r="I35" s="302"/>
      <c r="J35" s="315">
        <f>SUM(J32:J34)</f>
        <v>27450</v>
      </c>
      <c r="K35" s="303"/>
      <c r="L35" s="304"/>
      <c r="M35" s="301">
        <f>SUM(N35-Q35)/Q35</f>
        <v>0.044634059827375554</v>
      </c>
      <c r="N35" s="315">
        <f>SUM(N32:N34)</f>
        <v>53011</v>
      </c>
      <c r="O35" s="302"/>
      <c r="P35" s="306"/>
      <c r="Q35" s="315">
        <f>SUM(Q32:Q34)</f>
        <v>50746</v>
      </c>
    </row>
    <row r="36" spans="1:17" ht="16.5" thickTop="1">
      <c r="A36" s="119"/>
      <c r="B36" s="8"/>
      <c r="C36" s="119"/>
      <c r="D36" s="119"/>
      <c r="E36" s="119"/>
      <c r="F36" s="130"/>
      <c r="G36" s="130"/>
      <c r="H36" s="282"/>
      <c r="I36" s="130"/>
      <c r="J36" s="132"/>
      <c r="K36" s="282"/>
      <c r="L36" s="225"/>
      <c r="M36" s="130"/>
      <c r="N36" s="131"/>
      <c r="O36" s="131"/>
      <c r="P36" s="296"/>
      <c r="Q36" s="132"/>
    </row>
    <row r="37" spans="1:17" ht="15.75">
      <c r="A37" s="119"/>
      <c r="B37" s="8" t="s">
        <v>182</v>
      </c>
      <c r="C37" s="119"/>
      <c r="D37" s="119"/>
      <c r="E37" s="119"/>
      <c r="F37" s="130"/>
      <c r="G37" s="130"/>
      <c r="H37" s="282"/>
      <c r="I37" s="130"/>
      <c r="J37" s="132"/>
      <c r="K37" s="282"/>
      <c r="L37" s="225"/>
      <c r="M37" s="130"/>
      <c r="N37" s="131"/>
      <c r="O37" s="131"/>
      <c r="P37" s="296"/>
      <c r="Q37" s="132"/>
    </row>
    <row r="38" spans="1:17" s="307" customFormat="1" ht="15.75">
      <c r="A38" s="299"/>
      <c r="B38" s="300" t="s">
        <v>183</v>
      </c>
      <c r="C38" s="299"/>
      <c r="D38" s="299"/>
      <c r="E38" s="299"/>
      <c r="F38" s="309">
        <f>SUM(G38-J38)/J38</f>
        <v>0.03406248759379094</v>
      </c>
      <c r="G38" s="305">
        <f>SUM(G35-G39)</f>
        <v>26047</v>
      </c>
      <c r="H38" s="308"/>
      <c r="I38" s="309"/>
      <c r="J38" s="302">
        <v>25189</v>
      </c>
      <c r="K38" s="308"/>
      <c r="L38" s="304"/>
      <c r="M38" s="301">
        <f>SUM(N38-Q38)/Q38</f>
        <v>0.03481479896432928</v>
      </c>
      <c r="N38" s="305">
        <f>SUM(N35-N39)</f>
        <v>48360</v>
      </c>
      <c r="O38" s="305"/>
      <c r="P38" s="310"/>
      <c r="Q38" s="305">
        <v>46733</v>
      </c>
    </row>
    <row r="39" spans="1:17" ht="15.75">
      <c r="A39" s="119"/>
      <c r="B39" s="8" t="s">
        <v>184</v>
      </c>
      <c r="C39" s="119"/>
      <c r="D39" s="317" t="s">
        <v>219</v>
      </c>
      <c r="E39" s="319">
        <f>SUM(G39/G32)</f>
        <v>0.10164794669968456</v>
      </c>
      <c r="F39" s="280"/>
      <c r="G39" s="133">
        <v>3448</v>
      </c>
      <c r="H39" s="317" t="s">
        <v>219</v>
      </c>
      <c r="I39" s="320">
        <f>SUM(J39/J32)</f>
        <v>0.07420169997702734</v>
      </c>
      <c r="J39" s="134">
        <v>2261</v>
      </c>
      <c r="K39" s="317" t="s">
        <v>219</v>
      </c>
      <c r="L39" s="319">
        <f>SUM(N39/N32)</f>
        <v>0.07593717345872518</v>
      </c>
      <c r="M39" s="280"/>
      <c r="N39" s="134">
        <v>4651</v>
      </c>
      <c r="O39" s="318" t="s">
        <v>219</v>
      </c>
      <c r="P39" s="319">
        <f>SUM(Q39/Q32)</f>
        <v>0.07000802484211996</v>
      </c>
      <c r="Q39" s="134">
        <v>4013</v>
      </c>
    </row>
    <row r="40" spans="1:17" ht="15.75">
      <c r="A40" s="119"/>
      <c r="B40" s="8"/>
      <c r="C40" s="119"/>
      <c r="D40" s="119"/>
      <c r="E40" s="119"/>
      <c r="F40" s="130"/>
      <c r="G40" s="130"/>
      <c r="H40" s="282"/>
      <c r="I40" s="130"/>
      <c r="J40" s="130"/>
      <c r="K40" s="224"/>
      <c r="L40" s="224"/>
      <c r="M40" s="130"/>
      <c r="N40" s="131"/>
      <c r="O40" s="131"/>
      <c r="P40" s="296"/>
      <c r="Q40" s="137"/>
    </row>
    <row r="41" spans="1:17" ht="16.5" thickBot="1">
      <c r="A41" s="119"/>
      <c r="B41" s="8" t="s">
        <v>181</v>
      </c>
      <c r="C41" s="119"/>
      <c r="D41" s="119"/>
      <c r="E41" s="119"/>
      <c r="F41" s="130"/>
      <c r="G41" s="138">
        <f>SUM(G38:G40)</f>
        <v>29495</v>
      </c>
      <c r="H41" s="283"/>
      <c r="I41" s="130"/>
      <c r="J41" s="138">
        <f>SUM(J38:J40)</f>
        <v>27450</v>
      </c>
      <c r="K41" s="225"/>
      <c r="L41" s="225"/>
      <c r="M41" s="130"/>
      <c r="N41" s="138">
        <f>SUM(N38:N40)</f>
        <v>53011</v>
      </c>
      <c r="O41" s="132"/>
      <c r="P41" s="296"/>
      <c r="Q41" s="138">
        <f>SUM(Q38:Q40)</f>
        <v>50746</v>
      </c>
    </row>
    <row r="42" spans="1:17" ht="16.5" thickTop="1">
      <c r="A42" s="119"/>
      <c r="B42" s="8"/>
      <c r="C42" s="119"/>
      <c r="D42" s="119"/>
      <c r="E42" s="119"/>
      <c r="F42" s="130"/>
      <c r="G42" s="132"/>
      <c r="H42" s="283"/>
      <c r="I42" s="130"/>
      <c r="J42" s="132"/>
      <c r="K42" s="225"/>
      <c r="L42" s="225"/>
      <c r="M42" s="130"/>
      <c r="N42" s="132"/>
      <c r="O42" s="132"/>
      <c r="P42" s="296"/>
      <c r="Q42" s="132"/>
    </row>
    <row r="43" spans="1:17" ht="16.5" thickBot="1">
      <c r="A43" s="119"/>
      <c r="B43" s="8" t="s">
        <v>180</v>
      </c>
      <c r="C43" s="119"/>
      <c r="D43" s="119"/>
      <c r="E43" s="119"/>
      <c r="F43" s="130"/>
      <c r="G43" s="139">
        <v>326843</v>
      </c>
      <c r="H43" s="286"/>
      <c r="I43" s="130"/>
      <c r="J43" s="139">
        <v>328955</v>
      </c>
      <c r="K43" s="228"/>
      <c r="L43" s="228"/>
      <c r="M43" s="130"/>
      <c r="N43" s="140">
        <v>326887</v>
      </c>
      <c r="O43" s="131"/>
      <c r="P43" s="296"/>
      <c r="Q43" s="140">
        <v>328909</v>
      </c>
    </row>
    <row r="44" spans="1:17" ht="16.5" thickTop="1">
      <c r="A44" s="119"/>
      <c r="B44" s="8"/>
      <c r="C44" s="119"/>
      <c r="D44" s="119"/>
      <c r="E44" s="119"/>
      <c r="F44" s="130"/>
      <c r="G44" s="134"/>
      <c r="H44" s="286"/>
      <c r="I44" s="130"/>
      <c r="J44" s="134"/>
      <c r="K44" s="228"/>
      <c r="L44" s="228"/>
      <c r="M44" s="130"/>
      <c r="N44" s="131"/>
      <c r="O44" s="131"/>
      <c r="P44" s="296"/>
      <c r="Q44" s="131"/>
    </row>
    <row r="45" spans="1:17" ht="15.75">
      <c r="A45" s="119"/>
      <c r="B45" s="8" t="s">
        <v>20</v>
      </c>
      <c r="C45" s="119"/>
      <c r="D45" s="119"/>
      <c r="E45" s="119"/>
      <c r="F45" s="130"/>
      <c r="G45" s="130"/>
      <c r="H45" s="282"/>
      <c r="I45" s="130"/>
      <c r="J45" s="130"/>
      <c r="K45" s="224"/>
      <c r="L45" s="224"/>
      <c r="M45" s="130"/>
      <c r="N45" s="131"/>
      <c r="O45" s="131"/>
      <c r="P45" s="296"/>
      <c r="Q45" s="131"/>
    </row>
    <row r="46" spans="1:17" ht="16.5" thickBot="1">
      <c r="A46" s="119"/>
      <c r="B46" s="8" t="s">
        <v>21</v>
      </c>
      <c r="C46" s="119"/>
      <c r="D46" s="119"/>
      <c r="E46" s="119"/>
      <c r="F46" s="316">
        <f>SUM(G46-J46)/J46</f>
        <v>0.04074441125070904</v>
      </c>
      <c r="G46" s="142">
        <f>SUM(G38/G43)*100</f>
        <v>7.969269649342345</v>
      </c>
      <c r="H46" s="287"/>
      <c r="I46" s="141"/>
      <c r="J46" s="142">
        <f>SUM(J38/J43)*100</f>
        <v>7.657278351142254</v>
      </c>
      <c r="K46" s="229"/>
      <c r="L46" s="229"/>
      <c r="M46" s="316">
        <f>SUM(N46-Q46)/Q46</f>
        <v>0.04110507818657157</v>
      </c>
      <c r="N46" s="142">
        <f>SUM(N38/N43)*100</f>
        <v>14.794103161031183</v>
      </c>
      <c r="O46" s="149"/>
      <c r="P46" s="297"/>
      <c r="Q46" s="142">
        <v>14.21</v>
      </c>
    </row>
    <row r="47" spans="1:17" ht="16.5" thickTop="1">
      <c r="A47" s="119"/>
      <c r="B47" s="8"/>
      <c r="C47" s="119"/>
      <c r="D47" s="119"/>
      <c r="E47" s="119"/>
      <c r="F47" s="130"/>
      <c r="G47" s="130"/>
      <c r="H47" s="282"/>
      <c r="I47" s="130"/>
      <c r="J47" s="130"/>
      <c r="K47" s="224"/>
      <c r="L47" s="224"/>
      <c r="M47" s="130"/>
      <c r="N47" s="131"/>
      <c r="O47" s="131"/>
      <c r="P47" s="296"/>
      <c r="Q47" s="131"/>
    </row>
    <row r="48" spans="1:17" ht="16.5" thickBot="1">
      <c r="A48" s="119"/>
      <c r="B48" s="8" t="s">
        <v>22</v>
      </c>
      <c r="C48" s="119"/>
      <c r="D48" s="119"/>
      <c r="E48" s="119"/>
      <c r="F48" s="146"/>
      <c r="G48" s="143" t="s">
        <v>23</v>
      </c>
      <c r="H48" s="288"/>
      <c r="I48" s="130"/>
      <c r="J48" s="143" t="s">
        <v>23</v>
      </c>
      <c r="K48" s="230"/>
      <c r="L48" s="230"/>
      <c r="M48" s="130"/>
      <c r="N48" s="144" t="str">
        <f>'[1]Condensed PL-31.3.2005-final'!F44</f>
        <v>NA</v>
      </c>
      <c r="O48" s="290"/>
      <c r="P48" s="296"/>
      <c r="Q48" s="144" t="s">
        <v>23</v>
      </c>
    </row>
    <row r="49" spans="1:17" ht="16.5" thickTop="1">
      <c r="A49" s="119"/>
      <c r="B49" s="119"/>
      <c r="C49" s="119"/>
      <c r="D49" s="119"/>
      <c r="E49" s="119"/>
      <c r="F49" s="119"/>
      <c r="G49" s="145"/>
      <c r="H49" s="289"/>
      <c r="I49" s="145"/>
      <c r="J49" s="146"/>
      <c r="K49" s="224"/>
      <c r="L49" s="224"/>
      <c r="M49" s="145"/>
      <c r="N49" s="147"/>
      <c r="O49" s="147"/>
      <c r="P49" s="298"/>
      <c r="Q49" s="148"/>
    </row>
    <row r="50" spans="1:17" ht="15">
      <c r="A50" s="6"/>
      <c r="B50" s="6"/>
      <c r="C50" s="6"/>
      <c r="D50" s="6"/>
      <c r="E50" s="6"/>
      <c r="F50" s="6"/>
      <c r="G50" s="6"/>
      <c r="H50" s="6"/>
      <c r="I50" s="6"/>
      <c r="J50" s="6"/>
      <c r="K50" s="6"/>
      <c r="L50" s="6"/>
      <c r="M50" s="6"/>
      <c r="N50" s="6"/>
      <c r="O50" s="6"/>
      <c r="P50" s="6"/>
      <c r="Q50" s="6"/>
    </row>
    <row r="51" spans="1:17" ht="15.75">
      <c r="A51" s="6"/>
      <c r="B51" s="7" t="s">
        <v>252</v>
      </c>
      <c r="C51" s="6"/>
      <c r="D51" s="6"/>
      <c r="E51" s="6"/>
      <c r="F51" s="6"/>
      <c r="G51" s="6"/>
      <c r="H51" s="6"/>
      <c r="I51" s="6"/>
      <c r="J51" s="6"/>
      <c r="K51" s="6"/>
      <c r="L51" s="6"/>
      <c r="M51" s="6"/>
      <c r="N51" s="6"/>
      <c r="O51" s="6"/>
      <c r="P51" s="6"/>
      <c r="Q51" s="6"/>
    </row>
    <row r="52" spans="1:17" ht="15.75">
      <c r="A52" s="6"/>
      <c r="B52" s="7"/>
      <c r="C52" s="6"/>
      <c r="D52" s="6"/>
      <c r="E52" s="6"/>
      <c r="F52" s="6"/>
      <c r="G52" s="6"/>
      <c r="H52" s="6"/>
      <c r="I52" s="6"/>
      <c r="J52" s="6"/>
      <c r="K52" s="6"/>
      <c r="L52" s="6"/>
      <c r="M52" s="6"/>
      <c r="N52" s="6"/>
      <c r="O52" s="6"/>
      <c r="P52" s="6"/>
      <c r="Q52" s="6"/>
    </row>
    <row r="53" spans="1:17" ht="15.75">
      <c r="A53" s="6"/>
      <c r="B53" s="7" t="s">
        <v>24</v>
      </c>
      <c r="C53" s="6"/>
      <c r="D53" s="6"/>
      <c r="E53" s="6"/>
      <c r="F53" s="6"/>
      <c r="G53" s="6"/>
      <c r="H53" s="6"/>
      <c r="I53" s="6"/>
      <c r="J53" s="6"/>
      <c r="K53" s="6"/>
      <c r="L53" s="6"/>
      <c r="M53" s="6"/>
      <c r="N53" s="6"/>
      <c r="O53" s="6"/>
      <c r="P53" s="6"/>
      <c r="Q53" s="6"/>
    </row>
    <row r="54" spans="1:17" ht="15">
      <c r="A54" s="6"/>
      <c r="B54" s="6"/>
      <c r="C54" s="6"/>
      <c r="D54" s="6"/>
      <c r="E54" s="6"/>
      <c r="F54" s="6"/>
      <c r="G54" s="6"/>
      <c r="H54" s="6"/>
      <c r="I54" s="6"/>
      <c r="J54" s="6"/>
      <c r="K54" s="6"/>
      <c r="L54" s="6"/>
      <c r="M54" s="6"/>
      <c r="N54" s="6"/>
      <c r="O54" s="6"/>
      <c r="P54" s="6"/>
      <c r="Q54" s="6"/>
    </row>
    <row r="55" spans="2:17" ht="15">
      <c r="B55" s="6"/>
      <c r="C55" s="6"/>
      <c r="D55" s="6"/>
      <c r="E55" s="6"/>
      <c r="F55" s="6"/>
      <c r="G55" s="6"/>
      <c r="H55" s="6"/>
      <c r="I55" s="6"/>
      <c r="J55" s="6"/>
      <c r="K55" s="6"/>
      <c r="L55" s="6"/>
      <c r="M55" s="6"/>
      <c r="N55" s="6"/>
      <c r="O55" s="6"/>
      <c r="P55" s="6"/>
      <c r="Q55" s="6"/>
    </row>
    <row r="56" spans="2:17" ht="15">
      <c r="B56" s="6"/>
      <c r="C56" s="6"/>
      <c r="D56" s="6"/>
      <c r="E56" s="6"/>
      <c r="F56" s="6"/>
      <c r="G56" s="6"/>
      <c r="H56" s="6"/>
      <c r="I56" s="6"/>
      <c r="J56" s="6"/>
      <c r="K56" s="6"/>
      <c r="L56" s="6"/>
      <c r="M56" s="6"/>
      <c r="N56" s="6"/>
      <c r="O56" s="6"/>
      <c r="P56" s="6"/>
      <c r="Q56" s="6"/>
    </row>
    <row r="57" spans="2:17" ht="15">
      <c r="B57" s="6"/>
      <c r="C57" s="6"/>
      <c r="D57" s="6"/>
      <c r="E57" s="6"/>
      <c r="F57" s="6"/>
      <c r="G57" s="6"/>
      <c r="H57" s="6"/>
      <c r="I57" s="6"/>
      <c r="J57" s="6"/>
      <c r="K57" s="6"/>
      <c r="L57" s="6"/>
      <c r="M57" s="6"/>
      <c r="N57" s="6"/>
      <c r="O57" s="6"/>
      <c r="P57" s="6"/>
      <c r="Q57" s="6"/>
    </row>
    <row r="58" spans="2:17" ht="15">
      <c r="B58" s="6"/>
      <c r="C58" s="6"/>
      <c r="D58" s="6"/>
      <c r="E58" s="6"/>
      <c r="F58" s="6"/>
      <c r="G58" s="6"/>
      <c r="H58" s="6"/>
      <c r="I58" s="6"/>
      <c r="J58" s="6"/>
      <c r="K58" s="6"/>
      <c r="L58" s="6"/>
      <c r="M58" s="6"/>
      <c r="N58" s="6"/>
      <c r="O58" s="6"/>
      <c r="P58" s="6"/>
      <c r="Q58" s="6"/>
    </row>
    <row r="59" spans="2:17" ht="15">
      <c r="B59" s="6"/>
      <c r="C59" s="6"/>
      <c r="D59" s="6"/>
      <c r="E59" s="6"/>
      <c r="F59" s="6"/>
      <c r="G59" s="6"/>
      <c r="H59" s="6"/>
      <c r="I59" s="6"/>
      <c r="J59" s="6"/>
      <c r="K59" s="6"/>
      <c r="L59" s="6"/>
      <c r="M59" s="6"/>
      <c r="N59" s="6"/>
      <c r="O59" s="6"/>
      <c r="P59" s="6"/>
      <c r="Q59" s="6"/>
    </row>
    <row r="60" spans="2:17" ht="15">
      <c r="B60" s="6"/>
      <c r="C60" s="6"/>
      <c r="D60" s="6"/>
      <c r="E60" s="6"/>
      <c r="F60" s="6"/>
      <c r="G60" s="6"/>
      <c r="H60" s="6"/>
      <c r="I60" s="6"/>
      <c r="J60" s="6"/>
      <c r="K60" s="6"/>
      <c r="L60" s="6"/>
      <c r="M60" s="6"/>
      <c r="N60" s="6"/>
      <c r="O60" s="6"/>
      <c r="P60" s="6"/>
      <c r="Q60" s="6"/>
    </row>
  </sheetData>
  <sheetProtection password="C611" sheet="1" objects="1" scenarios="1"/>
  <mergeCells count="2">
    <mergeCell ref="G10:J10"/>
    <mergeCell ref="N10:Q10"/>
  </mergeCells>
  <printOptions/>
  <pageMargins left="0.75" right="0.75" top="1" bottom="1" header="0.5" footer="0.5"/>
  <pageSetup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zoomScale="120" zoomScaleNormal="120" workbookViewId="0" topLeftCell="A1">
      <pane xSplit="6" ySplit="10" topLeftCell="G39" activePane="bottomRight" state="frozen"/>
      <selection pane="topLeft" activeCell="A1" sqref="A1"/>
      <selection pane="topRight" activeCell="G1" sqref="G1"/>
      <selection pane="bottomLeft" activeCell="A11" sqref="A11"/>
      <selection pane="bottomRight" activeCell="K39" sqref="K39"/>
    </sheetView>
  </sheetViews>
  <sheetFormatPr defaultColWidth="9.140625" defaultRowHeight="12.75"/>
  <cols>
    <col min="1" max="5" width="9.140625" style="232" customWidth="1"/>
    <col min="6" max="6" width="14.57421875" style="232" customWidth="1"/>
    <col min="7" max="7" width="9.8515625" style="232" customWidth="1"/>
    <col min="8" max="9" width="11.8515625" style="233" customWidth="1"/>
    <col min="10" max="10" width="9.140625" style="232" customWidth="1"/>
    <col min="11" max="11" width="11.28125" style="232" customWidth="1"/>
    <col min="12" max="16384" width="9.140625" style="232" customWidth="1"/>
  </cols>
  <sheetData>
    <row r="1" ht="21">
      <c r="A1" s="231" t="s">
        <v>149</v>
      </c>
    </row>
    <row r="2" ht="18">
      <c r="A2" s="234" t="s">
        <v>3</v>
      </c>
    </row>
    <row r="3" ht="15.75">
      <c r="A3" s="235"/>
    </row>
    <row r="4" ht="18">
      <c r="A4" s="234" t="s">
        <v>1</v>
      </c>
    </row>
    <row r="6" ht="18.75">
      <c r="A6" s="236" t="s">
        <v>296</v>
      </c>
    </row>
    <row r="7" spans="1:11" ht="18.75">
      <c r="A7" s="236"/>
      <c r="K7" s="237"/>
    </row>
    <row r="8" spans="8:11" ht="14.25">
      <c r="H8" s="237" t="s">
        <v>25</v>
      </c>
      <c r="I8" s="237"/>
      <c r="J8" s="237"/>
      <c r="K8" s="237" t="s">
        <v>25</v>
      </c>
    </row>
    <row r="9" spans="7:11" ht="14.25">
      <c r="G9" s="238"/>
      <c r="H9" s="237" t="s">
        <v>290</v>
      </c>
      <c r="I9" s="237"/>
      <c r="J9" s="239"/>
      <c r="K9" s="237" t="s">
        <v>248</v>
      </c>
    </row>
    <row r="10" spans="8:11" ht="14.25">
      <c r="H10" s="237" t="s">
        <v>2</v>
      </c>
      <c r="I10" s="237"/>
      <c r="J10" s="237"/>
      <c r="K10" s="237" t="s">
        <v>2</v>
      </c>
    </row>
    <row r="11" spans="2:11" ht="20.25">
      <c r="B11" s="240" t="s">
        <v>160</v>
      </c>
      <c r="H11" s="237" t="s">
        <v>205</v>
      </c>
      <c r="I11" s="237"/>
      <c r="K11" s="237" t="s">
        <v>200</v>
      </c>
    </row>
    <row r="13" spans="2:11" ht="18.75">
      <c r="B13" s="241" t="s">
        <v>26</v>
      </c>
      <c r="H13" s="242">
        <v>438896</v>
      </c>
      <c r="I13" s="275"/>
      <c r="J13" s="243"/>
      <c r="K13" s="244">
        <v>416385</v>
      </c>
    </row>
    <row r="14" spans="2:11" ht="18.75">
      <c r="B14" s="241" t="s">
        <v>28</v>
      </c>
      <c r="H14" s="245">
        <v>1090</v>
      </c>
      <c r="I14" s="276"/>
      <c r="J14" s="243"/>
      <c r="K14" s="246">
        <v>759</v>
      </c>
    </row>
    <row r="15" spans="2:11" ht="18.75">
      <c r="B15" s="241" t="s">
        <v>162</v>
      </c>
      <c r="H15" s="245">
        <v>47653</v>
      </c>
      <c r="I15" s="276"/>
      <c r="J15" s="243"/>
      <c r="K15" s="246">
        <v>39987</v>
      </c>
    </row>
    <row r="16" spans="2:11" ht="18.75">
      <c r="B16" s="241" t="s">
        <v>201</v>
      </c>
      <c r="H16" s="245">
        <v>94531</v>
      </c>
      <c r="I16" s="276"/>
      <c r="J16" s="243"/>
      <c r="K16" s="246">
        <v>94198</v>
      </c>
    </row>
    <row r="17" spans="2:11" ht="18.75">
      <c r="B17" s="241" t="s">
        <v>161</v>
      </c>
      <c r="H17" s="245">
        <v>7257</v>
      </c>
      <c r="I17" s="276"/>
      <c r="J17" s="243"/>
      <c r="K17" s="246">
        <v>7115</v>
      </c>
    </row>
    <row r="18" spans="2:11" ht="18.75">
      <c r="B18" s="241" t="s">
        <v>27</v>
      </c>
      <c r="H18" s="245">
        <v>2862</v>
      </c>
      <c r="I18" s="276"/>
      <c r="J18" s="243"/>
      <c r="K18" s="246">
        <v>3118</v>
      </c>
    </row>
    <row r="19" spans="2:11" ht="18.75">
      <c r="B19" s="241" t="s">
        <v>193</v>
      </c>
      <c r="H19" s="245">
        <v>49</v>
      </c>
      <c r="I19" s="276"/>
      <c r="J19" s="243"/>
      <c r="K19" s="246">
        <v>49</v>
      </c>
    </row>
    <row r="20" spans="2:11" ht="18.75">
      <c r="B20" s="241" t="s">
        <v>159</v>
      </c>
      <c r="H20" s="245">
        <v>2189</v>
      </c>
      <c r="I20" s="276"/>
      <c r="J20" s="243"/>
      <c r="K20" s="246">
        <v>2445</v>
      </c>
    </row>
    <row r="21" spans="2:11" ht="18.75">
      <c r="B21" s="241" t="s">
        <v>156</v>
      </c>
      <c r="H21" s="247">
        <v>4780</v>
      </c>
      <c r="I21" s="276"/>
      <c r="J21" s="243"/>
      <c r="K21" s="248">
        <v>4775</v>
      </c>
    </row>
    <row r="22" spans="2:11" ht="18">
      <c r="B22" s="234" t="s">
        <v>202</v>
      </c>
      <c r="H22" s="249">
        <f>SUM(H13:H21)</f>
        <v>599307</v>
      </c>
      <c r="I22" s="275"/>
      <c r="J22" s="243"/>
      <c r="K22" s="250">
        <f>SUM(K13:K21)</f>
        <v>568831</v>
      </c>
    </row>
    <row r="23" spans="8:11" ht="12.75">
      <c r="H23" s="243"/>
      <c r="I23" s="243"/>
      <c r="J23" s="243"/>
      <c r="K23" s="243"/>
    </row>
    <row r="24" spans="2:11" ht="20.25">
      <c r="B24" s="251" t="s">
        <v>29</v>
      </c>
      <c r="H24" s="243"/>
      <c r="I24" s="243"/>
      <c r="J24" s="243"/>
      <c r="K24" s="243"/>
    </row>
    <row r="25" spans="2:11" ht="18">
      <c r="B25" s="252" t="s">
        <v>199</v>
      </c>
      <c r="F25" s="253"/>
      <c r="G25" s="243" t="s">
        <v>324</v>
      </c>
      <c r="H25" s="254">
        <v>112121</v>
      </c>
      <c r="I25" s="276"/>
      <c r="J25" s="243" t="s">
        <v>284</v>
      </c>
      <c r="K25" s="244">
        <v>107326</v>
      </c>
    </row>
    <row r="26" spans="2:11" ht="18">
      <c r="B26" s="252" t="s">
        <v>208</v>
      </c>
      <c r="G26" s="243"/>
      <c r="H26" s="245">
        <v>44049</v>
      </c>
      <c r="I26" s="276"/>
      <c r="J26" s="243"/>
      <c r="K26" s="246">
        <f>SUM(154003+1687-K25)</f>
        <v>48364</v>
      </c>
    </row>
    <row r="27" spans="2:11" ht="18">
      <c r="B27" s="252" t="s">
        <v>30</v>
      </c>
      <c r="F27" s="253"/>
      <c r="G27" s="243" t="s">
        <v>325</v>
      </c>
      <c r="H27" s="245">
        <v>135609</v>
      </c>
      <c r="I27" s="276"/>
      <c r="J27" s="243" t="s">
        <v>285</v>
      </c>
      <c r="K27" s="246">
        <v>128028</v>
      </c>
    </row>
    <row r="28" spans="2:11" ht="18">
      <c r="B28" s="252" t="s">
        <v>163</v>
      </c>
      <c r="F28" s="252"/>
      <c r="H28" s="245">
        <v>30321</v>
      </c>
      <c r="I28" s="276"/>
      <c r="J28" s="243"/>
      <c r="K28" s="246">
        <v>28719</v>
      </c>
    </row>
    <row r="29" spans="2:11" ht="18">
      <c r="B29" s="252" t="s">
        <v>203</v>
      </c>
      <c r="H29" s="245">
        <v>5666</v>
      </c>
      <c r="I29" s="276"/>
      <c r="J29" s="243"/>
      <c r="K29" s="246">
        <v>3982</v>
      </c>
    </row>
    <row r="30" spans="2:11" ht="18">
      <c r="B30" s="252" t="s">
        <v>204</v>
      </c>
      <c r="H30" s="247">
        <v>71883</v>
      </c>
      <c r="I30" s="276"/>
      <c r="J30" s="243"/>
      <c r="K30" s="248">
        <v>68275</v>
      </c>
    </row>
    <row r="31" spans="8:11" ht="12.75">
      <c r="H31" s="255">
        <f>SUM(H25:H30)</f>
        <v>399649</v>
      </c>
      <c r="I31" s="276"/>
      <c r="J31" s="243"/>
      <c r="K31" s="255">
        <f>SUM(K25:K30)</f>
        <v>384694</v>
      </c>
    </row>
    <row r="32" spans="2:11" ht="21" thickBot="1">
      <c r="B32" s="240" t="s">
        <v>164</v>
      </c>
      <c r="H32" s="256">
        <f>SUM(H31+H22)</f>
        <v>998956</v>
      </c>
      <c r="I32" s="276"/>
      <c r="J32" s="243"/>
      <c r="K32" s="256">
        <f>SUM(K31+K22)</f>
        <v>953525</v>
      </c>
    </row>
    <row r="33" spans="8:11" ht="13.5" thickTop="1">
      <c r="H33" s="243"/>
      <c r="I33" s="243"/>
      <c r="J33" s="243"/>
      <c r="K33" s="243"/>
    </row>
    <row r="34" spans="2:11" ht="18.75">
      <c r="B34" s="236"/>
      <c r="H34" s="243"/>
      <c r="I34" s="243"/>
      <c r="J34" s="243"/>
      <c r="K34" s="243"/>
    </row>
    <row r="35" spans="2:11" ht="20.25">
      <c r="B35" s="240" t="s">
        <v>165</v>
      </c>
      <c r="H35" s="243"/>
      <c r="I35" s="243"/>
      <c r="J35" s="243"/>
      <c r="K35" s="243"/>
    </row>
    <row r="36" spans="8:11" ht="12.75">
      <c r="H36" s="243"/>
      <c r="I36" s="243"/>
      <c r="J36" s="243"/>
      <c r="K36" s="243"/>
    </row>
    <row r="37" spans="2:11" ht="20.25">
      <c r="B37" s="240" t="s">
        <v>171</v>
      </c>
      <c r="H37" s="243"/>
      <c r="I37" s="243"/>
      <c r="J37" s="243"/>
      <c r="K37" s="243"/>
    </row>
    <row r="38" spans="2:11" ht="15">
      <c r="B38" s="257" t="s">
        <v>172</v>
      </c>
      <c r="H38" s="254">
        <v>165000</v>
      </c>
      <c r="I38" s="276"/>
      <c r="J38" s="243"/>
      <c r="K38" s="244">
        <v>165000</v>
      </c>
    </row>
    <row r="39" spans="2:11" ht="15">
      <c r="B39" s="257" t="s">
        <v>173</v>
      </c>
      <c r="H39" s="247">
        <v>280200</v>
      </c>
      <c r="I39" s="276"/>
      <c r="J39" s="243"/>
      <c r="K39" s="248">
        <v>252932</v>
      </c>
    </row>
    <row r="40" spans="2:11" ht="18.75">
      <c r="B40" s="236" t="s">
        <v>166</v>
      </c>
      <c r="H40" s="245">
        <f>SUM(H38:H39)</f>
        <v>445200</v>
      </c>
      <c r="I40" s="276"/>
      <c r="J40" s="243"/>
      <c r="K40" s="245">
        <f>SUM(K38:K39)</f>
        <v>417932</v>
      </c>
    </row>
    <row r="41" spans="2:11" ht="15">
      <c r="B41" s="257" t="s">
        <v>174</v>
      </c>
      <c r="H41" s="247">
        <v>50135</v>
      </c>
      <c r="I41" s="276"/>
      <c r="J41" s="243"/>
      <c r="K41" s="248">
        <v>47423</v>
      </c>
    </row>
    <row r="42" spans="2:11" ht="20.25">
      <c r="B42" s="240" t="s">
        <v>167</v>
      </c>
      <c r="H42" s="258">
        <f>SUM(H40:H41)</f>
        <v>495335</v>
      </c>
      <c r="I42" s="276"/>
      <c r="J42" s="243"/>
      <c r="K42" s="259">
        <f>SUM(K40:K41)</f>
        <v>465355</v>
      </c>
    </row>
    <row r="43" spans="8:11" ht="12.75">
      <c r="H43" s="243"/>
      <c r="I43" s="243"/>
      <c r="J43" s="243"/>
      <c r="K43" s="243"/>
    </row>
    <row r="44" spans="2:11" ht="20.25">
      <c r="B44" s="240" t="s">
        <v>168</v>
      </c>
      <c r="H44" s="243"/>
      <c r="I44" s="243"/>
      <c r="J44" s="243"/>
      <c r="K44" s="243"/>
    </row>
    <row r="45" spans="2:11" ht="15">
      <c r="B45" s="257" t="s">
        <v>281</v>
      </c>
      <c r="G45" s="291">
        <f>SUM(H45/H42)</f>
        <v>0.36082853018664135</v>
      </c>
      <c r="H45" s="254">
        <v>178731</v>
      </c>
      <c r="I45" s="276"/>
      <c r="J45" s="291">
        <f>SUM(K45/K42)</f>
        <v>0.3504099021177381</v>
      </c>
      <c r="K45" s="244">
        <v>163065</v>
      </c>
    </row>
    <row r="46" spans="2:11" ht="15">
      <c r="B46" s="257" t="s">
        <v>175</v>
      </c>
      <c r="H46" s="247">
        <v>31345</v>
      </c>
      <c r="I46" s="276"/>
      <c r="J46" s="243"/>
      <c r="K46" s="248">
        <v>29342</v>
      </c>
    </row>
    <row r="47" spans="2:11" ht="15">
      <c r="B47" s="260"/>
      <c r="F47" s="261"/>
      <c r="G47" s="262"/>
      <c r="H47" s="258">
        <f>SUM(H45:H46)</f>
        <v>210076</v>
      </c>
      <c r="I47" s="276"/>
      <c r="J47" s="243"/>
      <c r="K47" s="258">
        <f>SUM(K45:K46)</f>
        <v>192407</v>
      </c>
    </row>
    <row r="48" spans="2:11" ht="15">
      <c r="B48" s="263"/>
      <c r="H48" s="243"/>
      <c r="I48" s="243"/>
      <c r="J48" s="243"/>
      <c r="K48" s="243"/>
    </row>
    <row r="49" spans="2:11" ht="20.25">
      <c r="B49" s="251" t="s">
        <v>31</v>
      </c>
      <c r="H49" s="243"/>
      <c r="I49" s="243"/>
      <c r="J49" s="243"/>
      <c r="K49" s="243"/>
    </row>
    <row r="50" spans="2:11" ht="15">
      <c r="B50" s="257" t="s">
        <v>176</v>
      </c>
      <c r="H50" s="254">
        <v>78135</v>
      </c>
      <c r="I50" s="276"/>
      <c r="J50" s="243"/>
      <c r="K50" s="244">
        <v>77462</v>
      </c>
    </row>
    <row r="51" spans="2:11" ht="15">
      <c r="B51" s="257" t="s">
        <v>177</v>
      </c>
      <c r="H51" s="245">
        <v>210506</v>
      </c>
      <c r="I51" s="276"/>
      <c r="J51" s="243"/>
      <c r="K51" s="246">
        <v>215455</v>
      </c>
    </row>
    <row r="52" spans="2:11" ht="15">
      <c r="B52" s="257" t="s">
        <v>178</v>
      </c>
      <c r="H52" s="247">
        <v>4904</v>
      </c>
      <c r="I52" s="276"/>
      <c r="J52" s="243"/>
      <c r="K52" s="248">
        <v>2846</v>
      </c>
    </row>
    <row r="53" spans="8:11" ht="12.75">
      <c r="H53" s="255">
        <f>SUM(H50:H52)</f>
        <v>293545</v>
      </c>
      <c r="I53" s="276"/>
      <c r="J53" s="243"/>
      <c r="K53" s="264">
        <f>SUM(K50:K52)</f>
        <v>295763</v>
      </c>
    </row>
    <row r="54" spans="2:11" ht="20.25">
      <c r="B54" s="240" t="s">
        <v>169</v>
      </c>
      <c r="H54" s="258">
        <f>SUM(H53+H47)</f>
        <v>503621</v>
      </c>
      <c r="I54" s="276"/>
      <c r="J54" s="243"/>
      <c r="K54" s="258">
        <f>SUM(K53+K47)</f>
        <v>488170</v>
      </c>
    </row>
    <row r="55" spans="2:11" ht="21" thickBot="1">
      <c r="B55" s="240" t="s">
        <v>170</v>
      </c>
      <c r="H55" s="265">
        <f>SUM(H54+H42)</f>
        <v>998956</v>
      </c>
      <c r="I55" s="276"/>
      <c r="J55" s="243"/>
      <c r="K55" s="265">
        <f>SUM(K54+K42)</f>
        <v>953525</v>
      </c>
    </row>
    <row r="56" spans="8:11" ht="13.5" thickTop="1">
      <c r="H56" s="243"/>
      <c r="I56" s="243"/>
      <c r="J56" s="243"/>
      <c r="K56" s="243"/>
    </row>
    <row r="57" spans="2:11" ht="12.75">
      <c r="B57" s="232" t="s">
        <v>158</v>
      </c>
      <c r="H57" s="266">
        <f>SUM(H40)/H58</f>
        <v>1.3621218750286834</v>
      </c>
      <c r="I57" s="266"/>
      <c r="J57" s="243"/>
      <c r="K57" s="266">
        <f>SUM(K40)/K58</f>
        <v>1.2710827250608272</v>
      </c>
    </row>
    <row r="58" spans="2:11" ht="13.5" thickBot="1">
      <c r="B58" s="232" t="s">
        <v>225</v>
      </c>
      <c r="H58" s="267">
        <f>SUM('KLSE notes-30.9.09'!F145)</f>
        <v>326843</v>
      </c>
      <c r="I58" s="277"/>
      <c r="J58" s="243"/>
      <c r="K58" s="267">
        <v>328800</v>
      </c>
    </row>
    <row r="59" spans="8:11" ht="13.5" thickTop="1">
      <c r="H59" s="268"/>
      <c r="I59" s="268"/>
      <c r="J59" s="243"/>
      <c r="K59" s="268"/>
    </row>
    <row r="60" spans="8:11" ht="12.75">
      <c r="H60" s="269">
        <f>SUM(H32-H55)</f>
        <v>0</v>
      </c>
      <c r="I60" s="269"/>
      <c r="J60" s="243"/>
      <c r="K60" s="269">
        <f>SUM(K32-K55)</f>
        <v>0</v>
      </c>
    </row>
    <row r="61" ht="14.25">
      <c r="B61" s="270"/>
    </row>
    <row r="62" spans="8:11" ht="17.25" hidden="1">
      <c r="H62" s="271" t="e">
        <f>SUM(H41-#REF!)</f>
        <v>#REF!</v>
      </c>
      <c r="I62" s="271"/>
      <c r="J62" s="272"/>
      <c r="K62" s="272" t="e">
        <f>SUM(K41-#REF!)</f>
        <v>#REF!</v>
      </c>
    </row>
    <row r="64" ht="15.75">
      <c r="A64" s="235" t="s">
        <v>247</v>
      </c>
    </row>
    <row r="65" ht="15.75">
      <c r="A65" s="235" t="s">
        <v>194</v>
      </c>
    </row>
    <row r="66" spans="8:11" ht="15">
      <c r="H66" s="273"/>
      <c r="I66" s="273"/>
      <c r="J66" s="261"/>
      <c r="K66" s="274"/>
    </row>
  </sheetData>
  <sheetProtection password="C611" sheet="1" objects="1" scenarios="1"/>
  <printOptions/>
  <pageMargins left="0.75" right="0.75"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H159"/>
  <sheetViews>
    <sheetView view="pageBreakPreview" zoomScaleSheetLayoutView="100" workbookViewId="0" topLeftCell="A1">
      <pane xSplit="1" topLeftCell="B1" activePane="topRight" state="frozen"/>
      <selection pane="topLeft" activeCell="A102" sqref="A102"/>
      <selection pane="topRight" activeCell="B1" sqref="B1"/>
    </sheetView>
  </sheetViews>
  <sheetFormatPr defaultColWidth="9.140625" defaultRowHeight="12.75"/>
  <cols>
    <col min="2" max="2" width="36.57421875" style="0" customWidth="1"/>
    <col min="3" max="3" width="22.421875" style="0" customWidth="1"/>
    <col min="4" max="4" width="22.00390625" style="0" customWidth="1"/>
    <col min="5" max="5" width="12.00390625" style="0" customWidth="1"/>
    <col min="6" max="6" width="23.7109375" style="0" customWidth="1"/>
    <col min="7" max="7" width="24.421875" style="0" customWidth="1"/>
    <col min="8" max="8" width="14.00390625" style="0" customWidth="1"/>
    <col min="12" max="12" width="10.28125" style="0" customWidth="1"/>
  </cols>
  <sheetData>
    <row r="1" ht="19.5">
      <c r="A1" s="22" t="s">
        <v>32</v>
      </c>
    </row>
    <row r="2" ht="15">
      <c r="A2" s="23" t="s">
        <v>3</v>
      </c>
    </row>
    <row r="3" ht="18">
      <c r="A3" s="3" t="s">
        <v>286</v>
      </c>
    </row>
    <row r="4" ht="15">
      <c r="A4" s="23"/>
    </row>
    <row r="5" ht="12.75">
      <c r="A5" s="24" t="s">
        <v>61</v>
      </c>
    </row>
    <row r="6" spans="4:6" ht="12.75">
      <c r="D6" s="15"/>
      <c r="E6" s="15"/>
      <c r="F6" s="15"/>
    </row>
    <row r="7" spans="1:2" ht="18.75">
      <c r="A7" s="2" t="s">
        <v>62</v>
      </c>
      <c r="B7" s="25" t="s">
        <v>148</v>
      </c>
    </row>
    <row r="8" spans="1:2" ht="14.25">
      <c r="A8" s="14"/>
      <c r="B8" s="29"/>
    </row>
    <row r="9" spans="2:8" s="188" customFormat="1" ht="14.25">
      <c r="B9" s="202"/>
      <c r="C9" s="31" t="s">
        <v>63</v>
      </c>
      <c r="D9" s="31" t="s">
        <v>64</v>
      </c>
      <c r="E9" s="31" t="s">
        <v>65</v>
      </c>
      <c r="F9" s="32" t="s">
        <v>66</v>
      </c>
      <c r="G9" s="32" t="s">
        <v>0</v>
      </c>
      <c r="H9" s="33" t="s">
        <v>65</v>
      </c>
    </row>
    <row r="10" spans="2:8" s="188" customFormat="1" ht="14.25">
      <c r="B10" s="203"/>
      <c r="C10" s="35" t="s">
        <v>67</v>
      </c>
      <c r="D10" s="35" t="s">
        <v>68</v>
      </c>
      <c r="E10" s="35" t="s">
        <v>69</v>
      </c>
      <c r="F10" s="36" t="s">
        <v>70</v>
      </c>
      <c r="G10" s="36" t="s">
        <v>71</v>
      </c>
      <c r="H10" s="37" t="s">
        <v>69</v>
      </c>
    </row>
    <row r="11" spans="2:8" s="188" customFormat="1" ht="14.25">
      <c r="B11" s="203"/>
      <c r="C11" s="38"/>
      <c r="D11" s="35" t="s">
        <v>67</v>
      </c>
      <c r="E11" s="35"/>
      <c r="F11" s="36"/>
      <c r="G11" s="36" t="s">
        <v>72</v>
      </c>
      <c r="H11" s="193"/>
    </row>
    <row r="12" spans="2:8" s="188" customFormat="1" ht="14.25">
      <c r="B12" s="202"/>
      <c r="C12" s="31" t="s">
        <v>293</v>
      </c>
      <c r="D12" s="31" t="s">
        <v>294</v>
      </c>
      <c r="E12" s="31"/>
      <c r="F12" s="31" t="s">
        <v>250</v>
      </c>
      <c r="G12" s="31" t="s">
        <v>209</v>
      </c>
      <c r="H12" s="193"/>
    </row>
    <row r="13" spans="2:8" s="188" customFormat="1" ht="14.25">
      <c r="B13" s="204"/>
      <c r="C13" s="40" t="s">
        <v>290</v>
      </c>
      <c r="D13" s="40" t="s">
        <v>292</v>
      </c>
      <c r="E13" s="40"/>
      <c r="F13" s="40" t="s">
        <v>290</v>
      </c>
      <c r="G13" s="40" t="s">
        <v>292</v>
      </c>
      <c r="H13" s="193"/>
    </row>
    <row r="14" spans="2:8" s="188" customFormat="1" ht="14.25">
      <c r="B14" s="205"/>
      <c r="C14" s="41" t="s">
        <v>73</v>
      </c>
      <c r="D14" s="41" t="s">
        <v>73</v>
      </c>
      <c r="E14" s="41"/>
      <c r="F14" s="42" t="s">
        <v>73</v>
      </c>
      <c r="G14" s="42" t="s">
        <v>73</v>
      </c>
      <c r="H14" s="193"/>
    </row>
    <row r="15" spans="2:8" s="188" customFormat="1" ht="14.25">
      <c r="B15" s="190"/>
      <c r="C15" s="41" t="s">
        <v>2</v>
      </c>
      <c r="D15" s="41" t="s">
        <v>2</v>
      </c>
      <c r="E15" s="41"/>
      <c r="F15" s="42" t="s">
        <v>2</v>
      </c>
      <c r="G15" s="41" t="s">
        <v>2</v>
      </c>
      <c r="H15" s="193"/>
    </row>
    <row r="16" spans="2:8" s="188" customFormat="1" ht="15">
      <c r="B16" s="190" t="s">
        <v>74</v>
      </c>
      <c r="C16" s="195">
        <v>90255</v>
      </c>
      <c r="D16" s="195">
        <v>85228</v>
      </c>
      <c r="E16" s="197">
        <f>SUM(C16-D16)/D16</f>
        <v>0.058982963345379454</v>
      </c>
      <c r="F16" s="195">
        <v>171886</v>
      </c>
      <c r="G16" s="195">
        <v>169211</v>
      </c>
      <c r="H16" s="197">
        <f>SUM(F16-G16)/G16</f>
        <v>0.015808664921311263</v>
      </c>
    </row>
    <row r="17" spans="2:8" s="188" customFormat="1" ht="15">
      <c r="B17" s="190" t="s">
        <v>214</v>
      </c>
      <c r="C17" s="195">
        <v>51027</v>
      </c>
      <c r="D17" s="195">
        <v>73089</v>
      </c>
      <c r="E17" s="196">
        <f>SUM(C17-D17)/D17</f>
        <v>-0.30185116775438164</v>
      </c>
      <c r="F17" s="195">
        <v>107825</v>
      </c>
      <c r="G17" s="195">
        <v>169518</v>
      </c>
      <c r="H17" s="196">
        <f>SUM(F17-G17)/G17</f>
        <v>-0.3639318538444295</v>
      </c>
    </row>
    <row r="18" spans="2:8" s="188" customFormat="1" ht="17.25">
      <c r="B18" s="190" t="s">
        <v>75</v>
      </c>
      <c r="C18" s="43">
        <v>195885</v>
      </c>
      <c r="D18" s="43">
        <v>233303</v>
      </c>
      <c r="E18" s="196">
        <f>SUM(C18-D18)/D18</f>
        <v>-0.16038370702477037</v>
      </c>
      <c r="F18" s="195">
        <v>413797</v>
      </c>
      <c r="G18" s="195">
        <v>417383</v>
      </c>
      <c r="H18" s="278">
        <f>SUM(F18-G18)/G18</f>
        <v>-0.00859162927095737</v>
      </c>
    </row>
    <row r="19" spans="2:8" s="188" customFormat="1" ht="18" thickBot="1">
      <c r="B19" s="190" t="s">
        <v>52</v>
      </c>
      <c r="C19" s="44">
        <f>SUM(C16:C18)</f>
        <v>337167</v>
      </c>
      <c r="D19" s="45">
        <f>SUM(D16:D18)</f>
        <v>391620</v>
      </c>
      <c r="E19" s="199">
        <f>SUM(C19-D19)/D19</f>
        <v>-0.1390455032940095</v>
      </c>
      <c r="F19" s="206">
        <f>SUM(F16:F18)</f>
        <v>693508</v>
      </c>
      <c r="G19" s="207">
        <f>SUM(G16:G18)</f>
        <v>756112</v>
      </c>
      <c r="H19" s="199">
        <f>SUM(F19-G19)/G19</f>
        <v>-0.08279725754914616</v>
      </c>
    </row>
    <row r="20" spans="2:8" s="188" customFormat="1" ht="15" thickTop="1">
      <c r="B20" s="191"/>
      <c r="C20" s="198"/>
      <c r="D20" s="208"/>
      <c r="E20" s="208"/>
      <c r="F20" s="209"/>
      <c r="G20" s="208"/>
      <c r="H20" s="193"/>
    </row>
    <row r="21" spans="2:8" s="188" customFormat="1" ht="14.25">
      <c r="B21" s="190"/>
      <c r="C21" s="31" t="s">
        <v>250</v>
      </c>
      <c r="D21" s="31" t="s">
        <v>209</v>
      </c>
      <c r="E21" s="31"/>
      <c r="F21" s="31" t="s">
        <v>250</v>
      </c>
      <c r="G21" s="31" t="s">
        <v>209</v>
      </c>
      <c r="H21" s="193"/>
    </row>
    <row r="22" spans="2:8" s="188" customFormat="1" ht="14.25">
      <c r="B22" s="190"/>
      <c r="C22" s="40" t="s">
        <v>249</v>
      </c>
      <c r="D22" s="40" t="s">
        <v>210</v>
      </c>
      <c r="E22" s="40"/>
      <c r="F22" s="40" t="s">
        <v>249</v>
      </c>
      <c r="G22" s="40" t="s">
        <v>210</v>
      </c>
      <c r="H22" s="193"/>
    </row>
    <row r="23" spans="2:8" s="188" customFormat="1" ht="14.25">
      <c r="B23" s="190"/>
      <c r="C23" s="41" t="s">
        <v>49</v>
      </c>
      <c r="D23" s="41" t="s">
        <v>49</v>
      </c>
      <c r="E23" s="41"/>
      <c r="F23" s="42" t="s">
        <v>49</v>
      </c>
      <c r="G23" s="41" t="s">
        <v>49</v>
      </c>
      <c r="H23" s="193"/>
    </row>
    <row r="24" spans="2:8" s="188" customFormat="1" ht="14.25">
      <c r="B24" s="190"/>
      <c r="C24" s="41" t="s">
        <v>2</v>
      </c>
      <c r="D24" s="31" t="s">
        <v>2</v>
      </c>
      <c r="E24" s="31"/>
      <c r="F24" s="88" t="s">
        <v>2</v>
      </c>
      <c r="G24" s="31" t="s">
        <v>2</v>
      </c>
      <c r="H24" s="193"/>
    </row>
    <row r="25" spans="2:8" s="188" customFormat="1" ht="14.25">
      <c r="B25" s="190"/>
      <c r="C25" s="41"/>
      <c r="D25" s="41"/>
      <c r="E25" s="31"/>
      <c r="F25" s="89"/>
      <c r="G25" s="41"/>
      <c r="H25" s="193"/>
    </row>
    <row r="26" spans="2:8" s="188" customFormat="1" ht="15">
      <c r="B26" s="190" t="s">
        <v>74</v>
      </c>
      <c r="C26" s="195">
        <v>16437</v>
      </c>
      <c r="D26" s="195">
        <v>15171</v>
      </c>
      <c r="E26" s="210">
        <f>SUM(C26-D26)/D26</f>
        <v>0.08344868499110145</v>
      </c>
      <c r="F26" s="211">
        <v>26483</v>
      </c>
      <c r="G26" s="212">
        <v>27756</v>
      </c>
      <c r="H26" s="210">
        <f>SUM(F26-G26)/G26</f>
        <v>-0.04586395734255656</v>
      </c>
    </row>
    <row r="27" spans="2:8" s="188" customFormat="1" ht="15">
      <c r="B27" s="190" t="s">
        <v>214</v>
      </c>
      <c r="C27" s="195">
        <v>1052</v>
      </c>
      <c r="D27" s="195">
        <v>2349</v>
      </c>
      <c r="E27" s="197">
        <f>SUM(C27-D27)/D27</f>
        <v>-0.5521498510004257</v>
      </c>
      <c r="F27" s="195">
        <v>2247</v>
      </c>
      <c r="G27" s="212">
        <v>5404</v>
      </c>
      <c r="H27" s="197">
        <f>SUM(F27-G27)/G27</f>
        <v>-0.5841968911917098</v>
      </c>
    </row>
    <row r="28" spans="2:8" s="188" customFormat="1" ht="17.25">
      <c r="B28" s="190" t="s">
        <v>75</v>
      </c>
      <c r="C28" s="43">
        <v>16432</v>
      </c>
      <c r="D28" s="43">
        <v>12951</v>
      </c>
      <c r="E28" s="197">
        <f>SUM(C28-D28)/D28</f>
        <v>0.26878233341054747</v>
      </c>
      <c r="F28" s="213">
        <v>32518</v>
      </c>
      <c r="G28" s="212">
        <v>24162</v>
      </c>
      <c r="H28" s="197">
        <f>SUM(F28-G28)/G28</f>
        <v>0.3458322986507739</v>
      </c>
    </row>
    <row r="29" spans="2:8" s="188" customFormat="1" ht="17.25">
      <c r="B29" s="190" t="s">
        <v>52</v>
      </c>
      <c r="C29" s="44">
        <f>SUM(C26:C28)</f>
        <v>33921</v>
      </c>
      <c r="D29" s="44">
        <f>SUM(D26:D28)</f>
        <v>30471</v>
      </c>
      <c r="E29" s="54">
        <f>SUM(C29-D29)/D29</f>
        <v>0.11322240819139509</v>
      </c>
      <c r="F29" s="47">
        <f>SUM(F26:F28)</f>
        <v>61248</v>
      </c>
      <c r="G29" s="97">
        <f>SUM(G26:G28)</f>
        <v>57322</v>
      </c>
      <c r="H29" s="54">
        <f>SUM(F29-G29)/G29</f>
        <v>0.06849028296291128</v>
      </c>
    </row>
    <row r="30" spans="2:8" s="188" customFormat="1" ht="17.25">
      <c r="B30" s="214"/>
      <c r="C30" s="48"/>
      <c r="D30" s="215"/>
      <c r="E30" s="215"/>
      <c r="F30" s="215"/>
      <c r="G30" s="216"/>
      <c r="H30" s="217"/>
    </row>
    <row r="31" spans="2:8" ht="17.25">
      <c r="B31" s="49"/>
      <c r="C31" s="50"/>
      <c r="D31" s="49"/>
      <c r="E31" s="49"/>
      <c r="F31" s="49"/>
      <c r="G31" s="51"/>
      <c r="H31" s="51"/>
    </row>
    <row r="32" spans="1:2" s="161" customFormat="1" ht="14.25">
      <c r="A32" s="160" t="s">
        <v>76</v>
      </c>
      <c r="B32" s="161" t="s">
        <v>317</v>
      </c>
    </row>
    <row r="33" spans="1:2" s="161" customFormat="1" ht="14.25">
      <c r="A33" s="160"/>
      <c r="B33" s="161" t="s">
        <v>313</v>
      </c>
    </row>
    <row r="34" s="161" customFormat="1" ht="14.25">
      <c r="A34" s="160"/>
    </row>
    <row r="35" spans="1:2" s="161" customFormat="1" ht="14.25">
      <c r="A35" s="160"/>
      <c r="B35" s="159" t="s">
        <v>318</v>
      </c>
    </row>
    <row r="36" spans="1:2" s="161" customFormat="1" ht="14.25">
      <c r="A36" s="160"/>
      <c r="B36" s="161" t="s">
        <v>315</v>
      </c>
    </row>
    <row r="37" s="161" customFormat="1" ht="14.25">
      <c r="A37" s="160"/>
    </row>
    <row r="38" spans="1:2" s="161" customFormat="1" ht="14.25">
      <c r="A38" s="160" t="s">
        <v>77</v>
      </c>
      <c r="B38" s="161" t="s">
        <v>319</v>
      </c>
    </row>
    <row r="39" spans="1:2" s="161" customFormat="1" ht="14.25">
      <c r="A39" s="160"/>
      <c r="B39" s="161" t="s">
        <v>312</v>
      </c>
    </row>
    <row r="40" s="161" customFormat="1" ht="14.25">
      <c r="A40" s="160"/>
    </row>
    <row r="41" spans="1:2" s="161" customFormat="1" ht="14.25">
      <c r="A41" s="160"/>
      <c r="B41" s="161" t="s">
        <v>316</v>
      </c>
    </row>
    <row r="42" s="161" customFormat="1" ht="14.25">
      <c r="A42" s="160"/>
    </row>
    <row r="43" spans="1:2" s="161" customFormat="1" ht="14.25">
      <c r="A43" s="160"/>
      <c r="B43" s="159"/>
    </row>
    <row r="44" spans="1:2" s="161" customFormat="1" ht="14.25">
      <c r="A44" s="160" t="s">
        <v>78</v>
      </c>
      <c r="B44" s="159" t="s">
        <v>329</v>
      </c>
    </row>
    <row r="45" spans="1:2" s="161" customFormat="1" ht="14.25">
      <c r="A45" s="160"/>
      <c r="B45" s="161" t="s">
        <v>314</v>
      </c>
    </row>
    <row r="46" s="161" customFormat="1" ht="14.25">
      <c r="A46" s="160"/>
    </row>
    <row r="47" s="161" customFormat="1" ht="14.25">
      <c r="B47" s="159" t="s">
        <v>330</v>
      </c>
    </row>
    <row r="48" s="161" customFormat="1" ht="14.25"/>
    <row r="50" spans="1:2" ht="18.75">
      <c r="A50" s="2" t="s">
        <v>79</v>
      </c>
      <c r="B50" s="25" t="s">
        <v>80</v>
      </c>
    </row>
    <row r="51" spans="2:8" s="188" customFormat="1" ht="14.25">
      <c r="B51" s="189"/>
      <c r="C51" s="52" t="s">
        <v>81</v>
      </c>
      <c r="D51" s="114" t="s">
        <v>215</v>
      </c>
      <c r="E51" s="31" t="s">
        <v>65</v>
      </c>
      <c r="F51" s="52" t="s">
        <v>81</v>
      </c>
      <c r="G51" s="41" t="s">
        <v>82</v>
      </c>
      <c r="H51" s="31" t="s">
        <v>65</v>
      </c>
    </row>
    <row r="52" spans="2:8" s="188" customFormat="1" ht="14.25">
      <c r="B52" s="190"/>
      <c r="C52" s="31" t="s">
        <v>293</v>
      </c>
      <c r="D52" s="31" t="s">
        <v>250</v>
      </c>
      <c r="E52" s="35" t="s">
        <v>69</v>
      </c>
      <c r="F52" s="31" t="s">
        <v>293</v>
      </c>
      <c r="G52" s="31" t="s">
        <v>250</v>
      </c>
      <c r="H52" s="35" t="s">
        <v>69</v>
      </c>
    </row>
    <row r="53" spans="2:8" s="188" customFormat="1" ht="14.25">
      <c r="B53" s="190"/>
      <c r="C53" s="40" t="s">
        <v>290</v>
      </c>
      <c r="D53" s="40" t="s">
        <v>249</v>
      </c>
      <c r="E53" s="38"/>
      <c r="F53" s="40" t="s">
        <v>290</v>
      </c>
      <c r="G53" s="40" t="s">
        <v>249</v>
      </c>
      <c r="H53" s="35"/>
    </row>
    <row r="54" spans="2:8" s="188" customFormat="1" ht="14.25">
      <c r="B54" s="191"/>
      <c r="C54" s="41" t="s">
        <v>73</v>
      </c>
      <c r="D54" s="192" t="s">
        <v>73</v>
      </c>
      <c r="E54" s="40"/>
      <c r="F54" s="41" t="s">
        <v>49</v>
      </c>
      <c r="G54" s="192" t="s">
        <v>49</v>
      </c>
      <c r="H54" s="40"/>
    </row>
    <row r="55" spans="2:8" s="188" customFormat="1" ht="14.25">
      <c r="B55" s="193" t="s">
        <v>83</v>
      </c>
      <c r="C55" s="194"/>
      <c r="D55" s="193"/>
      <c r="E55" s="193"/>
      <c r="F55" s="193"/>
      <c r="G55" s="194"/>
      <c r="H55" s="193"/>
    </row>
    <row r="56" spans="2:8" s="188" customFormat="1" ht="15">
      <c r="B56" s="190" t="s">
        <v>74</v>
      </c>
      <c r="C56" s="195">
        <f>SUM(C16)</f>
        <v>90255</v>
      </c>
      <c r="D56" s="195">
        <v>81630</v>
      </c>
      <c r="E56" s="196">
        <f>SUM(C56-D56)/D56</f>
        <v>0.10565968393972804</v>
      </c>
      <c r="F56" s="195">
        <f>SUM(C26)</f>
        <v>16437</v>
      </c>
      <c r="G56" s="195">
        <v>10046</v>
      </c>
      <c r="H56" s="197">
        <f>SUM(F56-G56)/G56</f>
        <v>0.6361736014334063</v>
      </c>
    </row>
    <row r="57" spans="2:8" s="188" customFormat="1" ht="15">
      <c r="B57" s="190" t="s">
        <v>214</v>
      </c>
      <c r="C57" s="195">
        <f>SUM(C17)</f>
        <v>51027</v>
      </c>
      <c r="D57" s="195">
        <v>56798</v>
      </c>
      <c r="E57" s="196">
        <f>SUM(C57-D57)/D57</f>
        <v>-0.1016056903412092</v>
      </c>
      <c r="F57" s="195">
        <f>SUM(C27)</f>
        <v>1052</v>
      </c>
      <c r="G57" s="195">
        <v>1196</v>
      </c>
      <c r="H57" s="197">
        <f>SUM(F57-G57)/G57</f>
        <v>-0.12040133779264214</v>
      </c>
    </row>
    <row r="58" spans="2:8" s="188" customFormat="1" ht="17.25">
      <c r="B58" s="190" t="s">
        <v>75</v>
      </c>
      <c r="C58" s="46">
        <f>SUM(C18)</f>
        <v>195885</v>
      </c>
      <c r="D58" s="43">
        <v>217912</v>
      </c>
      <c r="E58" s="196">
        <f>SUM(C58-D58)/D58</f>
        <v>-0.10108208818238555</v>
      </c>
      <c r="F58" s="46">
        <f>SUM(C28)</f>
        <v>16432</v>
      </c>
      <c r="G58" s="43">
        <v>16087</v>
      </c>
      <c r="H58" s="197">
        <f>SUM(F58-G58)/G58</f>
        <v>0.021445887984086528</v>
      </c>
    </row>
    <row r="59" spans="2:8" s="188" customFormat="1" ht="17.25">
      <c r="B59" s="198" t="s">
        <v>52</v>
      </c>
      <c r="C59" s="53">
        <f>SUM(C56:C58)</f>
        <v>337167</v>
      </c>
      <c r="D59" s="53">
        <f>SUM(D56:D58)</f>
        <v>356340</v>
      </c>
      <c r="E59" s="199">
        <f>SUM(C59-D59)/D59</f>
        <v>-0.05380535443677387</v>
      </c>
      <c r="F59" s="53">
        <f>SUM(F56:F58)</f>
        <v>33921</v>
      </c>
      <c r="G59" s="53">
        <f>SUM(G56:G58)</f>
        <v>27329</v>
      </c>
      <c r="H59" s="54">
        <f>SUM(F59-G59)/G59</f>
        <v>0.241208972154122</v>
      </c>
    </row>
    <row r="60" spans="2:8" s="188" customFormat="1" ht="16.5">
      <c r="B60" s="200"/>
      <c r="C60" s="55"/>
      <c r="D60" s="115"/>
      <c r="E60" s="56"/>
      <c r="F60" s="56"/>
      <c r="G60" s="57"/>
      <c r="H60" s="201"/>
    </row>
    <row r="61" spans="2:8" ht="16.5">
      <c r="B61" s="49"/>
      <c r="C61" s="58"/>
      <c r="D61" s="59"/>
      <c r="E61" s="59"/>
      <c r="F61" s="59"/>
      <c r="G61" s="60"/>
      <c r="H61" s="61"/>
    </row>
    <row r="62" spans="1:2" s="161" customFormat="1" ht="14.25">
      <c r="A62" s="160" t="s">
        <v>76</v>
      </c>
      <c r="B62" s="218" t="s">
        <v>320</v>
      </c>
    </row>
    <row r="63" spans="1:2" s="161" customFormat="1" ht="14.25">
      <c r="A63" s="160"/>
      <c r="B63" s="161" t="s">
        <v>321</v>
      </c>
    </row>
    <row r="64" s="161" customFormat="1" ht="14.25"/>
    <row r="65" spans="1:2" s="161" customFormat="1" ht="14.25">
      <c r="A65" s="160" t="s">
        <v>77</v>
      </c>
      <c r="B65" s="159" t="s">
        <v>323</v>
      </c>
    </row>
    <row r="66" spans="1:2" s="161" customFormat="1" ht="14.25">
      <c r="A66" s="160"/>
      <c r="B66" s="161" t="s">
        <v>322</v>
      </c>
    </row>
    <row r="67" s="161" customFormat="1" ht="14.25">
      <c r="A67" s="160"/>
    </row>
    <row r="68" s="161" customFormat="1" ht="14.25"/>
    <row r="69" spans="1:2" s="161" customFormat="1" ht="14.25">
      <c r="A69" s="160" t="s">
        <v>84</v>
      </c>
      <c r="B69" s="161" t="s">
        <v>331</v>
      </c>
    </row>
    <row r="70" s="161" customFormat="1" ht="14.25">
      <c r="B70" s="161" t="s">
        <v>332</v>
      </c>
    </row>
    <row r="73" spans="1:6" ht="18.75">
      <c r="A73" s="2" t="s">
        <v>85</v>
      </c>
      <c r="B73" s="13" t="s">
        <v>299</v>
      </c>
      <c r="F73" s="4"/>
    </row>
    <row r="74" spans="2:6" ht="15.75">
      <c r="B74" s="162" t="s">
        <v>300</v>
      </c>
      <c r="F74" s="4"/>
    </row>
    <row r="75" spans="2:6" ht="15">
      <c r="B75" s="19"/>
      <c r="F75" s="4"/>
    </row>
    <row r="76" spans="1:2" ht="18.75">
      <c r="A76" s="2" t="s">
        <v>86</v>
      </c>
      <c r="B76" s="13" t="s">
        <v>87</v>
      </c>
    </row>
    <row r="77" s="161" customFormat="1" ht="14.25">
      <c r="B77" s="161" t="s">
        <v>88</v>
      </c>
    </row>
    <row r="78" spans="2:7" ht="15">
      <c r="B78" s="19"/>
      <c r="G78" s="14" t="s">
        <v>152</v>
      </c>
    </row>
    <row r="79" spans="1:8" ht="24" customHeight="1">
      <c r="A79" s="2" t="s">
        <v>89</v>
      </c>
      <c r="B79" s="62" t="s">
        <v>90</v>
      </c>
      <c r="E79" s="14"/>
      <c r="G79" s="26" t="s">
        <v>46</v>
      </c>
      <c r="H79" s="14"/>
    </row>
    <row r="80" ht="14.25">
      <c r="G80" s="63" t="s">
        <v>290</v>
      </c>
    </row>
    <row r="81" ht="12.75">
      <c r="G81" s="69" t="s">
        <v>2</v>
      </c>
    </row>
    <row r="82" spans="2:7" ht="15">
      <c r="B82" t="s">
        <v>92</v>
      </c>
      <c r="G82" s="16">
        <v>5807</v>
      </c>
    </row>
    <row r="83" spans="2:8" ht="17.25">
      <c r="B83" t="s">
        <v>93</v>
      </c>
      <c r="E83" s="64"/>
      <c r="F83" s="110"/>
      <c r="G83" s="110">
        <v>2430</v>
      </c>
      <c r="H83" s="27"/>
    </row>
    <row r="84" spans="5:8" ht="17.25">
      <c r="E84" s="66"/>
      <c r="F84" s="65"/>
      <c r="G84" s="67">
        <f>SUM(G82:G83)</f>
        <v>8237</v>
      </c>
      <c r="H84" s="68"/>
    </row>
    <row r="85" ht="12.75">
      <c r="B85" t="s">
        <v>94</v>
      </c>
    </row>
    <row r="87" spans="1:2" ht="18.75">
      <c r="A87" s="2" t="s">
        <v>95</v>
      </c>
      <c r="B87" s="25" t="s">
        <v>96</v>
      </c>
    </row>
    <row r="88" ht="15">
      <c r="B88" s="28" t="s">
        <v>154</v>
      </c>
    </row>
    <row r="89" ht="15">
      <c r="B89" s="28"/>
    </row>
    <row r="90" ht="15">
      <c r="B90" s="28"/>
    </row>
    <row r="91" ht="15">
      <c r="B91" s="28"/>
    </row>
    <row r="92" ht="15">
      <c r="B92" s="28"/>
    </row>
    <row r="93" ht="15">
      <c r="B93" s="28"/>
    </row>
    <row r="94" ht="15">
      <c r="B94" s="28"/>
    </row>
    <row r="95" spans="1:7" ht="18.75">
      <c r="A95" s="2" t="s">
        <v>97</v>
      </c>
      <c r="B95" s="25" t="s">
        <v>98</v>
      </c>
      <c r="F95" s="14" t="s">
        <v>91</v>
      </c>
      <c r="G95" s="26" t="s">
        <v>46</v>
      </c>
    </row>
    <row r="96" spans="1:7" ht="18.75">
      <c r="A96" s="70"/>
      <c r="B96" s="28" t="s">
        <v>99</v>
      </c>
      <c r="F96" s="63" t="s">
        <v>290</v>
      </c>
      <c r="G96" s="63" t="s">
        <v>290</v>
      </c>
    </row>
    <row r="97" spans="1:7" ht="18.75">
      <c r="A97" s="70"/>
      <c r="B97" s="71" t="s">
        <v>100</v>
      </c>
      <c r="F97" s="69" t="s">
        <v>2</v>
      </c>
      <c r="G97" s="69" t="s">
        <v>2</v>
      </c>
    </row>
    <row r="98" spans="1:7" ht="20.25">
      <c r="A98" s="70"/>
      <c r="B98" s="28" t="s">
        <v>101</v>
      </c>
      <c r="F98" s="20">
        <v>4</v>
      </c>
      <c r="G98" s="20">
        <v>4</v>
      </c>
    </row>
    <row r="99" spans="1:7" ht="20.25">
      <c r="A99" s="70"/>
      <c r="B99" s="28" t="s">
        <v>102</v>
      </c>
      <c r="F99" s="67">
        <v>4</v>
      </c>
      <c r="G99" s="67">
        <v>4</v>
      </c>
    </row>
    <row r="100" spans="1:7" ht="20.25">
      <c r="A100" s="70"/>
      <c r="B100" s="28" t="s">
        <v>103</v>
      </c>
      <c r="F100" s="65">
        <v>4</v>
      </c>
      <c r="G100" s="65">
        <v>4</v>
      </c>
    </row>
    <row r="101" spans="1:7" ht="20.25">
      <c r="A101" s="70"/>
      <c r="B101" s="28"/>
      <c r="F101" s="65"/>
      <c r="G101" s="65"/>
    </row>
    <row r="102" spans="1:2" ht="18.75">
      <c r="A102" s="2" t="s">
        <v>104</v>
      </c>
      <c r="B102" s="25" t="s">
        <v>105</v>
      </c>
    </row>
    <row r="103" spans="1:2" ht="15">
      <c r="A103" s="14"/>
      <c r="B103" s="28" t="s">
        <v>198</v>
      </c>
    </row>
    <row r="104" spans="1:2" ht="15">
      <c r="A104" s="14"/>
      <c r="B104" s="28"/>
    </row>
    <row r="105" spans="1:8" ht="18.75">
      <c r="A105" s="2" t="s">
        <v>106</v>
      </c>
      <c r="B105" s="13" t="s">
        <v>107</v>
      </c>
      <c r="G105" s="15" t="s">
        <v>2</v>
      </c>
      <c r="H105" s="15" t="s">
        <v>2</v>
      </c>
    </row>
    <row r="106" spans="2:8" ht="15">
      <c r="B106" s="86" t="s">
        <v>108</v>
      </c>
      <c r="G106" s="72">
        <v>0</v>
      </c>
      <c r="H106" s="18"/>
    </row>
    <row r="107" spans="2:8" ht="17.25">
      <c r="B107" s="86" t="s">
        <v>109</v>
      </c>
      <c r="G107" s="68">
        <v>5314</v>
      </c>
      <c r="H107" s="18"/>
    </row>
    <row r="108" spans="2:8" ht="17.25">
      <c r="B108" s="100"/>
      <c r="G108" s="68"/>
      <c r="H108" s="72">
        <f>SUM(G106:G107)</f>
        <v>5314</v>
      </c>
    </row>
    <row r="109" spans="2:8" ht="15">
      <c r="B109" s="86" t="s">
        <v>110</v>
      </c>
      <c r="G109" s="72">
        <v>1625</v>
      </c>
      <c r="H109" s="18"/>
    </row>
    <row r="110" spans="2:8" ht="17.25">
      <c r="B110" s="86" t="s">
        <v>111</v>
      </c>
      <c r="G110" s="68">
        <v>1291</v>
      </c>
      <c r="H110" s="18"/>
    </row>
    <row r="111" spans="2:8" ht="15">
      <c r="B111" s="100"/>
      <c r="G111" s="18"/>
      <c r="H111" s="72">
        <f>SUM(G109:G110)</f>
        <v>2916</v>
      </c>
    </row>
    <row r="112" spans="2:8" ht="15">
      <c r="B112" s="86" t="s">
        <v>112</v>
      </c>
      <c r="G112" s="16">
        <v>2602</v>
      </c>
      <c r="H112" s="18"/>
    </row>
    <row r="113" spans="2:8" ht="17.25">
      <c r="B113" s="86" t="s">
        <v>113</v>
      </c>
      <c r="G113" s="68">
        <v>161850</v>
      </c>
      <c r="H113" s="18"/>
    </row>
    <row r="114" spans="2:8" ht="15">
      <c r="B114" s="100"/>
      <c r="G114" s="18"/>
      <c r="H114" s="72">
        <f>SUM(G112:G113)</f>
        <v>164452</v>
      </c>
    </row>
    <row r="115" spans="2:8" ht="15">
      <c r="B115" s="86" t="s">
        <v>114</v>
      </c>
      <c r="G115" s="72">
        <v>108</v>
      </c>
      <c r="H115" s="18"/>
    </row>
    <row r="116" spans="2:8" ht="17.25">
      <c r="B116" s="86" t="s">
        <v>115</v>
      </c>
      <c r="G116" s="68">
        <v>39007</v>
      </c>
      <c r="H116" s="18"/>
    </row>
    <row r="117" spans="2:8" ht="17.25">
      <c r="B117" s="86"/>
      <c r="C117" s="19"/>
      <c r="G117" s="72"/>
      <c r="H117" s="68">
        <f>SUM(G115:G116)</f>
        <v>39115</v>
      </c>
    </row>
    <row r="118" spans="2:8" ht="15">
      <c r="B118" s="86" t="s">
        <v>116</v>
      </c>
      <c r="G118" s="72">
        <v>1224</v>
      </c>
      <c r="H118" s="18"/>
    </row>
    <row r="119" spans="2:8" ht="17.25">
      <c r="B119" s="86" t="s">
        <v>117</v>
      </c>
      <c r="G119" s="73">
        <v>176216</v>
      </c>
      <c r="H119" s="72">
        <f>SUM(G118:G119)</f>
        <v>177440</v>
      </c>
    </row>
    <row r="120" spans="2:8" ht="15.75" thickBot="1">
      <c r="B120" s="24" t="s">
        <v>118</v>
      </c>
      <c r="G120" s="18"/>
      <c r="H120" s="99">
        <f>SUM(H108:H119)</f>
        <v>389237</v>
      </c>
    </row>
    <row r="121" ht="13.5" thickTop="1">
      <c r="G121" s="18"/>
    </row>
    <row r="122" spans="1:8" ht="18.75">
      <c r="A122" s="2" t="s">
        <v>119</v>
      </c>
      <c r="B122" s="13" t="s">
        <v>120</v>
      </c>
      <c r="H122" s="4"/>
    </row>
    <row r="123" spans="1:8" ht="18.75">
      <c r="A123" s="2"/>
      <c r="B123" s="28" t="s">
        <v>121</v>
      </c>
      <c r="H123" s="150"/>
    </row>
    <row r="124" spans="1:2" ht="18.75">
      <c r="A124" s="2"/>
      <c r="B124" t="s">
        <v>122</v>
      </c>
    </row>
    <row r="125" spans="1:2" ht="18.75">
      <c r="A125" s="2"/>
      <c r="B125" t="s">
        <v>123</v>
      </c>
    </row>
    <row r="126" spans="1:2" ht="18.75">
      <c r="A126" s="2"/>
      <c r="B126" t="s">
        <v>124</v>
      </c>
    </row>
    <row r="127" spans="1:2" ht="18.75">
      <c r="A127" s="2"/>
      <c r="B127" t="s">
        <v>125</v>
      </c>
    </row>
    <row r="128" spans="1:2" ht="18.75">
      <c r="A128" s="2"/>
      <c r="B128" t="s">
        <v>328</v>
      </c>
    </row>
    <row r="129" spans="1:2" ht="18.75">
      <c r="A129" s="2"/>
      <c r="B129" t="s">
        <v>126</v>
      </c>
    </row>
    <row r="130" ht="18.75">
      <c r="A130" s="2"/>
    </row>
    <row r="131" spans="1:2" ht="18.75">
      <c r="A131" s="2" t="s">
        <v>127</v>
      </c>
      <c r="B131" s="25" t="s">
        <v>128</v>
      </c>
    </row>
    <row r="132" spans="1:2" ht="18.75">
      <c r="A132" s="2"/>
      <c r="B132" s="25"/>
    </row>
    <row r="133" ht="15">
      <c r="B133" s="28" t="s">
        <v>153</v>
      </c>
    </row>
    <row r="134" ht="15">
      <c r="B134" s="28"/>
    </row>
    <row r="135" spans="1:2" ht="18.75">
      <c r="A135" s="2" t="s">
        <v>129</v>
      </c>
      <c r="B135" s="62" t="s">
        <v>130</v>
      </c>
    </row>
    <row r="136" spans="1:2" ht="18.75">
      <c r="A136" s="2"/>
      <c r="B136" s="62"/>
    </row>
    <row r="137" ht="12.75">
      <c r="B137" t="s">
        <v>207</v>
      </c>
    </row>
    <row r="138" ht="15">
      <c r="B138" s="28"/>
    </row>
    <row r="139" ht="15">
      <c r="B139" s="28"/>
    </row>
    <row r="140" spans="1:7" ht="18.75">
      <c r="A140" s="2" t="s">
        <v>131</v>
      </c>
      <c r="B140" s="25" t="s">
        <v>132</v>
      </c>
      <c r="G140" s="14" t="s">
        <v>66</v>
      </c>
    </row>
    <row r="141" spans="1:7" ht="18.75">
      <c r="A141" s="2"/>
      <c r="B141" s="25"/>
      <c r="F141" s="14" t="s">
        <v>91</v>
      </c>
      <c r="G141" s="26" t="s">
        <v>46</v>
      </c>
    </row>
    <row r="142" spans="2:7" ht="15">
      <c r="B142" s="28" t="s">
        <v>133</v>
      </c>
      <c r="F142" s="63" t="s">
        <v>290</v>
      </c>
      <c r="G142" s="63" t="s">
        <v>290</v>
      </c>
    </row>
    <row r="143" spans="2:7" ht="15">
      <c r="B143" s="28"/>
      <c r="C143" s="74"/>
      <c r="G143" s="74"/>
    </row>
    <row r="144" spans="1:7" ht="17.25">
      <c r="A144" s="15" t="s">
        <v>134</v>
      </c>
      <c r="B144" s="28" t="s">
        <v>135</v>
      </c>
      <c r="F144" s="65">
        <f>SUM('Condensed PL-30.9.2009'!G38)</f>
        <v>26047</v>
      </c>
      <c r="G144" s="20">
        <f>SUM('Condensed PL-30.9.2009'!N38)</f>
        <v>48360</v>
      </c>
    </row>
    <row r="145" spans="1:7" ht="32.25">
      <c r="A145" s="75" t="s">
        <v>136</v>
      </c>
      <c r="B145" s="76" t="s">
        <v>157</v>
      </c>
      <c r="C145" s="75"/>
      <c r="D145" s="75"/>
      <c r="E145" s="75"/>
      <c r="F145" s="68">
        <f>SUM('Condensed PL-30.9.2009'!G43)</f>
        <v>326843</v>
      </c>
      <c r="G145" s="68">
        <f>SUM('Condensed PL-30.9.2009'!N43)</f>
        <v>326887</v>
      </c>
    </row>
    <row r="146" spans="1:7" ht="15.75" thickBot="1">
      <c r="A146" s="77"/>
      <c r="B146" s="28" t="s">
        <v>137</v>
      </c>
      <c r="C146" s="75"/>
      <c r="D146" s="75"/>
      <c r="E146" s="75"/>
      <c r="F146" s="78">
        <f>SUM(F144/F145)*100</f>
        <v>7.969269649342345</v>
      </c>
      <c r="G146" s="78">
        <f>SUM(G144/G145)*100</f>
        <v>14.794103161031183</v>
      </c>
    </row>
    <row r="147" spans="1:5" ht="15.75" thickTop="1">
      <c r="A147" s="77"/>
      <c r="B147" s="28"/>
      <c r="C147" s="75"/>
      <c r="D147" s="75"/>
      <c r="E147" s="75"/>
    </row>
    <row r="148" spans="1:7" ht="18.75">
      <c r="A148" s="2" t="s">
        <v>138</v>
      </c>
      <c r="B148" s="25" t="s">
        <v>139</v>
      </c>
      <c r="C148" s="75"/>
      <c r="D148" s="75"/>
      <c r="E148" s="75"/>
      <c r="F148" s="75"/>
      <c r="G148" s="75"/>
    </row>
    <row r="149" spans="1:7" ht="18.75">
      <c r="A149" s="2"/>
      <c r="B149" s="25"/>
      <c r="C149" s="75"/>
      <c r="D149" s="75"/>
      <c r="E149" s="75"/>
      <c r="F149" s="75"/>
      <c r="G149" s="75"/>
    </row>
    <row r="150" spans="2:8" ht="15">
      <c r="B150" s="79"/>
      <c r="H150" s="28"/>
    </row>
    <row r="151" spans="2:7" ht="15">
      <c r="B151" s="30" t="s">
        <v>140</v>
      </c>
      <c r="C151" s="80" t="s">
        <v>141</v>
      </c>
      <c r="D151" s="80" t="s">
        <v>142</v>
      </c>
      <c r="E151" s="80"/>
      <c r="F151" s="80" t="s">
        <v>143</v>
      </c>
      <c r="G151" s="81" t="s">
        <v>144</v>
      </c>
    </row>
    <row r="152" spans="2:7" ht="12.75">
      <c r="B152" s="39"/>
      <c r="C152" s="82" t="s">
        <v>145</v>
      </c>
      <c r="D152" s="82"/>
      <c r="E152" s="82"/>
      <c r="F152" s="82"/>
      <c r="G152" s="83"/>
    </row>
    <row r="153" spans="2:7" ht="12.75">
      <c r="B153" s="34"/>
      <c r="C153" s="84"/>
      <c r="D153" s="51"/>
      <c r="E153" s="51"/>
      <c r="F153" s="51"/>
      <c r="G153" s="85"/>
    </row>
    <row r="154" spans="2:7" ht="12.75">
      <c r="B154" s="34"/>
      <c r="C154" s="84"/>
      <c r="D154" s="51"/>
      <c r="E154" s="51"/>
      <c r="F154" s="51"/>
      <c r="G154" s="85"/>
    </row>
    <row r="155" spans="2:7" ht="14.25">
      <c r="B155" s="219">
        <v>10</v>
      </c>
      <c r="C155" s="220">
        <v>2009</v>
      </c>
      <c r="D155" s="221" t="s">
        <v>302</v>
      </c>
      <c r="E155" s="51"/>
      <c r="F155" s="51"/>
      <c r="G155" s="85" t="s">
        <v>301</v>
      </c>
    </row>
    <row r="156" spans="2:7" ht="14.25">
      <c r="B156" s="219"/>
      <c r="C156" s="220"/>
      <c r="D156" s="221" t="s">
        <v>283</v>
      </c>
      <c r="E156" s="51"/>
      <c r="F156" s="51"/>
      <c r="G156" s="85" t="s">
        <v>206</v>
      </c>
    </row>
    <row r="157" spans="2:7" ht="14.25">
      <c r="B157" s="219"/>
      <c r="C157" s="220"/>
      <c r="D157" s="221" t="s">
        <v>216</v>
      </c>
      <c r="E157" s="51"/>
      <c r="F157" s="51"/>
      <c r="G157" s="85" t="s">
        <v>282</v>
      </c>
    </row>
    <row r="158" spans="2:7" ht="12.75">
      <c r="B158" s="34"/>
      <c r="C158" s="84"/>
      <c r="D158" s="51"/>
      <c r="E158" s="51"/>
      <c r="F158" s="51"/>
      <c r="G158" s="85" t="s">
        <v>303</v>
      </c>
    </row>
    <row r="159" spans="2:7" ht="12.75">
      <c r="B159" s="39"/>
      <c r="C159" s="116"/>
      <c r="D159" s="82"/>
      <c r="E159" s="82"/>
      <c r="F159" s="82"/>
      <c r="G159" s="117"/>
    </row>
  </sheetData>
  <sheetProtection password="C611" sheet="1" objects="1" scenarios="1"/>
  <printOptions/>
  <pageMargins left="0.75" right="0.75" top="1" bottom="1" header="0.5" footer="0.5"/>
  <pageSetup fitToHeight="4"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F28"/>
  <sheetViews>
    <sheetView workbookViewId="0" topLeftCell="A1">
      <selection activeCell="E15" sqref="E15"/>
    </sheetView>
  </sheetViews>
  <sheetFormatPr defaultColWidth="9.140625" defaultRowHeight="12.75"/>
  <cols>
    <col min="1" max="1" width="9.140625" style="321" customWidth="1"/>
    <col min="2" max="2" width="36.421875" style="321" customWidth="1"/>
    <col min="3" max="3" width="84.8515625" style="321" customWidth="1"/>
    <col min="4" max="4" width="25.28125" style="321" customWidth="1"/>
    <col min="5" max="5" width="12.00390625" style="321" customWidth="1"/>
    <col min="6" max="6" width="23.7109375" style="321" customWidth="1"/>
    <col min="7" max="7" width="24.421875" style="321" customWidth="1"/>
    <col min="8" max="8" width="14.00390625" style="321" customWidth="1"/>
    <col min="9" max="11" width="9.140625" style="321" customWidth="1"/>
    <col min="12" max="12" width="10.28125" style="321" customWidth="1"/>
    <col min="13" max="16384" width="9.140625" style="321" customWidth="1"/>
  </cols>
  <sheetData>
    <row r="1" ht="18.75">
      <c r="A1" s="25" t="s">
        <v>334</v>
      </c>
    </row>
    <row r="2" ht="14.25">
      <c r="A2" s="322" t="s">
        <v>3</v>
      </c>
    </row>
    <row r="3" ht="18.75">
      <c r="A3" s="13" t="s">
        <v>286</v>
      </c>
    </row>
    <row r="4" ht="14.25">
      <c r="A4" s="322"/>
    </row>
    <row r="5" ht="18.75">
      <c r="A5" s="13" t="s">
        <v>61</v>
      </c>
    </row>
    <row r="6" spans="4:6" ht="12.75">
      <c r="D6" s="323"/>
      <c r="E6" s="323"/>
      <c r="F6" s="323"/>
    </row>
    <row r="7" spans="1:2" ht="18.75">
      <c r="A7" s="2" t="s">
        <v>230</v>
      </c>
      <c r="B7" s="25" t="s">
        <v>148</v>
      </c>
    </row>
    <row r="8" spans="1:2" ht="18.75">
      <c r="A8" s="2"/>
      <c r="B8" s="25"/>
    </row>
    <row r="9" spans="1:2" ht="18.75">
      <c r="A9" s="2"/>
      <c r="B9" s="25" t="s">
        <v>231</v>
      </c>
    </row>
    <row r="10" spans="1:2" ht="18.75">
      <c r="A10" s="2"/>
      <c r="B10" s="25" t="s">
        <v>232</v>
      </c>
    </row>
    <row r="11" spans="1:2" ht="18.75">
      <c r="A11" s="2"/>
      <c r="B11" s="25"/>
    </row>
    <row r="12" spans="1:3" ht="18.75">
      <c r="A12" s="2"/>
      <c r="B12" s="25" t="s">
        <v>233</v>
      </c>
      <c r="C12" s="25"/>
    </row>
    <row r="13" spans="1:3" ht="19.5" thickBot="1">
      <c r="A13" s="2"/>
      <c r="B13" s="25"/>
      <c r="C13" s="25"/>
    </row>
    <row r="14" spans="1:3" ht="19.5" thickBot="1">
      <c r="A14" s="2"/>
      <c r="B14" s="324" t="s">
        <v>234</v>
      </c>
      <c r="C14" s="325" t="s">
        <v>235</v>
      </c>
    </row>
    <row r="15" spans="1:3" ht="18.75">
      <c r="A15" s="2"/>
      <c r="B15" s="326" t="s">
        <v>236</v>
      </c>
      <c r="C15" s="327">
        <v>0.21</v>
      </c>
    </row>
    <row r="16" spans="1:3" ht="18.75">
      <c r="A16" s="2"/>
      <c r="B16" s="326" t="s">
        <v>237</v>
      </c>
      <c r="C16" s="327">
        <v>0.26</v>
      </c>
    </row>
    <row r="17" spans="1:3" ht="18.75">
      <c r="A17" s="2"/>
      <c r="B17" s="326" t="s">
        <v>238</v>
      </c>
      <c r="C17" s="327">
        <v>0.3</v>
      </c>
    </row>
    <row r="18" spans="1:3" ht="19.5" thickBot="1">
      <c r="A18" s="2"/>
      <c r="B18" s="326" t="s">
        <v>239</v>
      </c>
      <c r="C18" s="327">
        <v>0.23</v>
      </c>
    </row>
    <row r="19" spans="1:3" ht="19.5" thickBot="1">
      <c r="A19" s="2"/>
      <c r="B19" s="328"/>
      <c r="C19" s="329">
        <f>SUM(C15:C18)</f>
        <v>1</v>
      </c>
    </row>
    <row r="20" spans="1:3" ht="18.75">
      <c r="A20" s="2"/>
      <c r="B20" s="330"/>
      <c r="C20" s="331"/>
    </row>
    <row r="21" spans="1:3" ht="19.5" thickBot="1">
      <c r="A21" s="2"/>
      <c r="B21" s="330"/>
      <c r="C21" s="331"/>
    </row>
    <row r="22" spans="1:2" ht="19.5" thickBot="1">
      <c r="A22" s="2"/>
      <c r="B22" s="324" t="s">
        <v>240</v>
      </c>
    </row>
    <row r="23" spans="1:3" ht="19.5" thickBot="1">
      <c r="A23" s="2"/>
      <c r="B23" s="324" t="s">
        <v>241</v>
      </c>
      <c r="C23" s="332" t="s">
        <v>242</v>
      </c>
    </row>
    <row r="24" spans="1:3" ht="150" customHeight="1" thickBot="1">
      <c r="A24" s="2"/>
      <c r="B24" s="333" t="s">
        <v>243</v>
      </c>
      <c r="C24" s="334" t="s">
        <v>246</v>
      </c>
    </row>
    <row r="25" spans="1:3" ht="75.75" thickBot="1">
      <c r="A25" s="2"/>
      <c r="B25" s="333" t="s">
        <v>244</v>
      </c>
      <c r="C25" s="334" t="s">
        <v>295</v>
      </c>
    </row>
    <row r="26" spans="1:3" ht="94.5" thickBot="1">
      <c r="A26" s="2"/>
      <c r="B26" s="333" t="s">
        <v>245</v>
      </c>
      <c r="C26" s="335" t="s">
        <v>333</v>
      </c>
    </row>
    <row r="27" spans="1:2" ht="18.75">
      <c r="A27" s="2"/>
      <c r="B27" s="25"/>
    </row>
    <row r="28" spans="1:2" ht="14.25">
      <c r="A28" s="14"/>
      <c r="B28" s="29"/>
    </row>
  </sheetData>
  <sheetProtection password="C611" sheet="1" objects="1" scenarios="1"/>
  <printOptions/>
  <pageMargins left="0.75" right="0.75" top="1" bottom="1" header="0.5" footer="0.5"/>
  <pageSetup fitToHeight="1"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L38"/>
  <sheetViews>
    <sheetView workbookViewId="0" topLeftCell="A1">
      <pane xSplit="4" ySplit="9" topLeftCell="E15" activePane="bottomRight" state="frozen"/>
      <selection pane="topLeft" activeCell="A1" sqref="A1"/>
      <selection pane="topRight" activeCell="E1" sqref="E1"/>
      <selection pane="bottomLeft" activeCell="A10" sqref="A10"/>
      <selection pane="bottomRight" activeCell="K22" sqref="K22"/>
    </sheetView>
  </sheetViews>
  <sheetFormatPr defaultColWidth="9.140625" defaultRowHeight="12.75"/>
  <cols>
    <col min="5" max="5" width="15.00390625" style="0" customWidth="1"/>
    <col min="6" max="8" width="18.28125" style="0" customWidth="1"/>
    <col min="9" max="9" width="14.7109375" style="0" customWidth="1"/>
    <col min="10" max="10" width="15.140625" style="0" customWidth="1"/>
    <col min="11" max="11" width="12.00390625" style="0" customWidth="1"/>
    <col min="12" max="12" width="12.421875" style="0" customWidth="1"/>
  </cols>
  <sheetData>
    <row r="1" ht="19.5">
      <c r="A1" s="22" t="s">
        <v>32</v>
      </c>
    </row>
    <row r="2" ht="15">
      <c r="A2" s="23" t="s">
        <v>3</v>
      </c>
    </row>
    <row r="4" ht="18">
      <c r="A4" s="3" t="s">
        <v>286</v>
      </c>
    </row>
    <row r="7" ht="15.75">
      <c r="A7" s="8" t="s">
        <v>297</v>
      </c>
    </row>
    <row r="9" spans="5:12" ht="38.25">
      <c r="E9" s="101" t="s">
        <v>191</v>
      </c>
      <c r="F9" s="101" t="s">
        <v>222</v>
      </c>
      <c r="G9" s="101" t="s">
        <v>221</v>
      </c>
      <c r="H9" s="101" t="s">
        <v>223</v>
      </c>
      <c r="I9" s="101" t="s">
        <v>190</v>
      </c>
      <c r="J9" s="103" t="s">
        <v>189</v>
      </c>
      <c r="K9" s="101" t="s">
        <v>192</v>
      </c>
      <c r="L9" s="104" t="s">
        <v>167</v>
      </c>
    </row>
    <row r="10" spans="5:10" ht="12.75">
      <c r="E10" s="15"/>
      <c r="F10" s="15"/>
      <c r="G10" s="15"/>
      <c r="H10" s="15"/>
      <c r="I10" s="15"/>
      <c r="J10" s="15"/>
    </row>
    <row r="11" ht="12.75">
      <c r="J11" s="105"/>
    </row>
    <row r="12" ht="12.75">
      <c r="J12" s="105"/>
    </row>
    <row r="13" spans="5:12" ht="12.75">
      <c r="E13" s="15" t="s">
        <v>2</v>
      </c>
      <c r="F13" s="15" t="s">
        <v>2</v>
      </c>
      <c r="G13" s="15"/>
      <c r="H13" s="15" t="s">
        <v>2</v>
      </c>
      <c r="I13" s="15" t="s">
        <v>2</v>
      </c>
      <c r="J13" s="106" t="s">
        <v>2</v>
      </c>
      <c r="K13" s="15" t="s">
        <v>2</v>
      </c>
      <c r="L13" s="106" t="s">
        <v>2</v>
      </c>
    </row>
    <row r="14" spans="1:12" ht="15">
      <c r="A14" t="s">
        <v>280</v>
      </c>
      <c r="E14" s="27">
        <v>165000</v>
      </c>
      <c r="F14" s="16">
        <v>249</v>
      </c>
      <c r="G14" s="118">
        <v>-5753</v>
      </c>
      <c r="H14" s="118">
        <v>-6705</v>
      </c>
      <c r="I14" s="16">
        <v>265141</v>
      </c>
      <c r="J14" s="107">
        <f aca="true" t="shared" si="0" ref="J14:J22">SUM(E14:I14)</f>
        <v>417932</v>
      </c>
      <c r="K14" s="96">
        <v>47423</v>
      </c>
      <c r="L14" s="107">
        <f>SUM(J14:K14)</f>
        <v>465355</v>
      </c>
    </row>
    <row r="15" spans="5:12" ht="15">
      <c r="E15" s="16"/>
      <c r="I15" s="17"/>
      <c r="J15" s="108"/>
      <c r="L15" s="105"/>
    </row>
    <row r="16" spans="1:12" ht="12.75">
      <c r="A16" t="s">
        <v>146</v>
      </c>
      <c r="J16" s="107">
        <f t="shared" si="0"/>
        <v>0</v>
      </c>
      <c r="L16" s="105"/>
    </row>
    <row r="17" spans="1:12" ht="15">
      <c r="A17" t="s">
        <v>147</v>
      </c>
      <c r="E17" s="4">
        <v>0</v>
      </c>
      <c r="I17" s="16">
        <f>SUM('Condensed PL-30.9.2009'!N38)</f>
        <v>48360</v>
      </c>
      <c r="J17" s="107">
        <f t="shared" si="0"/>
        <v>48360</v>
      </c>
      <c r="K17" s="87">
        <f>SUM('Condensed PL-30.9.2009'!N39)</f>
        <v>4651</v>
      </c>
      <c r="L17" s="107">
        <f aca="true" t="shared" si="1" ref="L17:L22">SUM(J17:K17)</f>
        <v>53011</v>
      </c>
    </row>
    <row r="18" spans="1:12" ht="15">
      <c r="A18" t="s">
        <v>220</v>
      </c>
      <c r="E18" s="16">
        <v>0</v>
      </c>
      <c r="F18" s="96"/>
      <c r="G18" s="96"/>
      <c r="H18" s="102">
        <v>6560</v>
      </c>
      <c r="I18" s="17"/>
      <c r="J18" s="109">
        <f t="shared" si="0"/>
        <v>6560</v>
      </c>
      <c r="K18" s="96"/>
      <c r="L18" s="109">
        <f t="shared" si="1"/>
        <v>6560</v>
      </c>
    </row>
    <row r="19" spans="5:12" ht="15">
      <c r="E19" s="16"/>
      <c r="F19" s="96"/>
      <c r="G19" s="96"/>
      <c r="H19" s="96"/>
      <c r="I19" s="17"/>
      <c r="J19" s="109">
        <f t="shared" si="0"/>
        <v>0</v>
      </c>
      <c r="K19" s="96"/>
      <c r="L19" s="109">
        <f t="shared" si="1"/>
        <v>0</v>
      </c>
    </row>
    <row r="20" spans="5:12" ht="15">
      <c r="E20" s="16"/>
      <c r="F20" s="96"/>
      <c r="G20" s="96"/>
      <c r="H20" s="96"/>
      <c r="I20" s="17"/>
      <c r="J20" s="109">
        <f t="shared" si="0"/>
        <v>0</v>
      </c>
      <c r="K20" s="96"/>
      <c r="L20" s="109">
        <f t="shared" si="1"/>
        <v>0</v>
      </c>
    </row>
    <row r="21" spans="1:12" ht="15">
      <c r="A21" t="s">
        <v>224</v>
      </c>
      <c r="E21" s="16"/>
      <c r="F21" s="96"/>
      <c r="G21" s="96">
        <v>-4814</v>
      </c>
      <c r="H21" s="96"/>
      <c r="I21" s="17"/>
      <c r="J21" s="109">
        <f t="shared" si="0"/>
        <v>-4814</v>
      </c>
      <c r="K21" s="96"/>
      <c r="L21" s="109">
        <f t="shared" si="1"/>
        <v>-4814</v>
      </c>
    </row>
    <row r="22" spans="1:12" ht="15">
      <c r="A22" t="s">
        <v>151</v>
      </c>
      <c r="E22" s="4"/>
      <c r="I22" s="95">
        <v>-22838</v>
      </c>
      <c r="J22" s="109">
        <f t="shared" si="0"/>
        <v>-22838</v>
      </c>
      <c r="K22" s="96">
        <v>-1939</v>
      </c>
      <c r="L22" s="109">
        <f t="shared" si="1"/>
        <v>-24777</v>
      </c>
    </row>
    <row r="23" spans="10:12" ht="12.75">
      <c r="J23" s="107"/>
      <c r="L23" s="105"/>
    </row>
    <row r="24" spans="1:12" ht="15.75" thickBot="1">
      <c r="A24" t="s">
        <v>309</v>
      </c>
      <c r="B24" s="19"/>
      <c r="E24" s="113">
        <f aca="true" t="shared" si="2" ref="E24:L24">SUM(E14:E23)</f>
        <v>165000</v>
      </c>
      <c r="F24" s="113">
        <f t="shared" si="2"/>
        <v>249</v>
      </c>
      <c r="G24" s="113">
        <f t="shared" si="2"/>
        <v>-10567</v>
      </c>
      <c r="H24" s="113">
        <f t="shared" si="2"/>
        <v>-145</v>
      </c>
      <c r="I24" s="113">
        <f t="shared" si="2"/>
        <v>290663</v>
      </c>
      <c r="J24" s="113">
        <f t="shared" si="2"/>
        <v>445200</v>
      </c>
      <c r="K24" s="113">
        <f t="shared" si="2"/>
        <v>50135</v>
      </c>
      <c r="L24" s="113">
        <f t="shared" si="2"/>
        <v>495335</v>
      </c>
    </row>
    <row r="25" ht="13.5" thickTop="1"/>
    <row r="26" spans="9:12" ht="12.75">
      <c r="I26" s="18"/>
      <c r="K26" s="151"/>
      <c r="L26" s="151"/>
    </row>
    <row r="27" spans="9:12" ht="12.75">
      <c r="I27" s="150"/>
      <c r="K27" s="151"/>
      <c r="L27" s="151"/>
    </row>
    <row r="28" spans="9:12" ht="12.75">
      <c r="I28" s="150"/>
      <c r="J28" s="150"/>
      <c r="K28" s="150"/>
      <c r="L28" s="150"/>
    </row>
    <row r="29" spans="9:12" ht="12.75">
      <c r="I29" s="150"/>
      <c r="K29" s="150"/>
      <c r="L29" s="150"/>
    </row>
    <row r="36" ht="15.75">
      <c r="A36" s="7" t="s">
        <v>298</v>
      </c>
    </row>
    <row r="37" ht="15.75">
      <c r="A37" s="7" t="s">
        <v>194</v>
      </c>
    </row>
    <row r="38" ht="15">
      <c r="A38" s="21"/>
    </row>
  </sheetData>
  <sheetProtection password="C611" sheet="1" objects="1" scenarios="1"/>
  <printOptions/>
  <pageMargins left="0.75" right="0.75" top="1" bottom="1" header="0.5" footer="0.5"/>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F89"/>
  <sheetViews>
    <sheetView workbookViewId="0" topLeftCell="A1">
      <selection activeCell="D3" sqref="D3"/>
    </sheetView>
  </sheetViews>
  <sheetFormatPr defaultColWidth="9.140625" defaultRowHeight="12.75"/>
  <cols>
    <col min="1" max="1" width="9.140625" style="154" customWidth="1"/>
    <col min="2" max="2" width="10.8515625" style="154" customWidth="1"/>
    <col min="3" max="3" width="27.28125" style="154" customWidth="1"/>
    <col min="4" max="4" width="15.140625" style="154" customWidth="1"/>
    <col min="5" max="5" width="11.28125" style="154" bestFit="1" customWidth="1"/>
    <col min="6" max="6" width="10.7109375" style="154" customWidth="1"/>
    <col min="7" max="16384" width="9.140625" style="154" customWidth="1"/>
  </cols>
  <sheetData>
    <row r="1" ht="24.75">
      <c r="A1" s="163" t="s">
        <v>277</v>
      </c>
    </row>
    <row r="2" ht="24.75">
      <c r="A2" s="164" t="s">
        <v>3</v>
      </c>
    </row>
    <row r="3" spans="1:2" ht="24.75">
      <c r="A3" s="164" t="s">
        <v>286</v>
      </c>
      <c r="B3" s="155"/>
    </row>
    <row r="4" ht="18">
      <c r="A4" s="155"/>
    </row>
    <row r="5" ht="24.75">
      <c r="A5" s="164" t="s">
        <v>33</v>
      </c>
    </row>
    <row r="7" spans="1:2" ht="21">
      <c r="A7" s="165" t="s">
        <v>254</v>
      </c>
      <c r="B7" s="166" t="s">
        <v>34</v>
      </c>
    </row>
    <row r="8" spans="1:2" ht="21">
      <c r="A8" s="165"/>
      <c r="B8" s="166" t="s">
        <v>185</v>
      </c>
    </row>
    <row r="9" spans="1:2" ht="21">
      <c r="A9" s="165"/>
      <c r="B9" s="166" t="s">
        <v>186</v>
      </c>
    </row>
    <row r="10" spans="1:2" ht="21">
      <c r="A10" s="165"/>
      <c r="B10" s="166"/>
    </row>
    <row r="11" spans="1:2" ht="21">
      <c r="A11" s="165"/>
      <c r="B11" s="166" t="s">
        <v>187</v>
      </c>
    </row>
    <row r="12" spans="1:2" ht="21">
      <c r="A12" s="165"/>
      <c r="B12" s="166" t="s">
        <v>253</v>
      </c>
    </row>
    <row r="14" spans="1:2" ht="22.5">
      <c r="A14" s="167" t="s">
        <v>255</v>
      </c>
      <c r="B14" s="156" t="s">
        <v>35</v>
      </c>
    </row>
    <row r="15" ht="19.5">
      <c r="B15" s="168" t="s">
        <v>36</v>
      </c>
    </row>
    <row r="16" ht="19.5">
      <c r="B16" s="168"/>
    </row>
    <row r="17" ht="19.5">
      <c r="B17" s="168" t="s">
        <v>37</v>
      </c>
    </row>
    <row r="18" ht="19.5">
      <c r="B18" s="168" t="s">
        <v>38</v>
      </c>
    </row>
    <row r="19" ht="19.5">
      <c r="B19" s="168"/>
    </row>
    <row r="20" ht="19.5">
      <c r="B20" s="168" t="s">
        <v>39</v>
      </c>
    </row>
    <row r="21" ht="19.5">
      <c r="B21" s="168" t="s">
        <v>40</v>
      </c>
    </row>
    <row r="22" ht="19.5">
      <c r="B22" s="168" t="s">
        <v>41</v>
      </c>
    </row>
    <row r="23" ht="19.5">
      <c r="B23" s="168"/>
    </row>
    <row r="24" ht="19.5">
      <c r="B24" s="168" t="s">
        <v>256</v>
      </c>
    </row>
    <row r="25" ht="19.5">
      <c r="B25" s="168"/>
    </row>
    <row r="26" ht="19.5">
      <c r="B26" s="168" t="s">
        <v>257</v>
      </c>
    </row>
    <row r="28" spans="2:4" ht="16.5">
      <c r="B28" s="169" t="s">
        <v>258</v>
      </c>
      <c r="C28" s="169" t="s">
        <v>259</v>
      </c>
      <c r="D28" s="170">
        <v>0.21</v>
      </c>
    </row>
    <row r="29" spans="2:4" ht="16.5">
      <c r="B29" s="169" t="s">
        <v>260</v>
      </c>
      <c r="C29" s="169" t="s">
        <v>261</v>
      </c>
      <c r="D29" s="170">
        <v>0.26</v>
      </c>
    </row>
    <row r="30" spans="2:4" ht="16.5">
      <c r="B30" s="169" t="s">
        <v>262</v>
      </c>
      <c r="C30" s="169" t="s">
        <v>263</v>
      </c>
      <c r="D30" s="170">
        <v>0.3</v>
      </c>
    </row>
    <row r="31" spans="2:4" ht="16.5">
      <c r="B31" s="169" t="s">
        <v>264</v>
      </c>
      <c r="C31" s="169" t="s">
        <v>265</v>
      </c>
      <c r="D31" s="170">
        <v>0.23</v>
      </c>
    </row>
    <row r="32" spans="2:4" ht="17.25" thickBot="1">
      <c r="B32" s="169"/>
      <c r="C32" s="169"/>
      <c r="D32" s="171">
        <f>SUM(D28:D31)</f>
        <v>1</v>
      </c>
    </row>
    <row r="33" spans="2:4" ht="17.25" thickTop="1">
      <c r="B33" s="169"/>
      <c r="C33" s="169"/>
      <c r="D33" s="172"/>
    </row>
    <row r="34" spans="2:4" ht="16.5">
      <c r="B34" s="169"/>
      <c r="C34" s="169"/>
      <c r="D34" s="172"/>
    </row>
    <row r="35" spans="2:4" ht="16.5">
      <c r="B35" s="169"/>
      <c r="C35" s="169"/>
      <c r="D35" s="172"/>
    </row>
    <row r="36" spans="2:4" ht="16.5">
      <c r="B36" s="169"/>
      <c r="C36" s="169"/>
      <c r="D36" s="169"/>
    </row>
    <row r="37" spans="1:2" ht="22.5">
      <c r="A37" s="158" t="s">
        <v>266</v>
      </c>
      <c r="B37" s="156" t="s">
        <v>42</v>
      </c>
    </row>
    <row r="38" ht="15">
      <c r="B38" s="154" t="s">
        <v>43</v>
      </c>
    </row>
    <row r="40" spans="1:2" ht="22.5">
      <c r="A40" s="158" t="s">
        <v>267</v>
      </c>
      <c r="B40" s="156" t="s">
        <v>226</v>
      </c>
    </row>
    <row r="41" ht="15">
      <c r="B41" s="154" t="s">
        <v>44</v>
      </c>
    </row>
    <row r="43" spans="1:2" ht="22.5">
      <c r="A43" s="158" t="s">
        <v>268</v>
      </c>
      <c r="B43" s="156" t="s">
        <v>45</v>
      </c>
    </row>
    <row r="44" ht="15">
      <c r="B44" s="154" t="s">
        <v>229</v>
      </c>
    </row>
    <row r="46" spans="1:2" ht="15">
      <c r="A46" s="157" t="s">
        <v>227</v>
      </c>
      <c r="B46" s="154" t="s">
        <v>326</v>
      </c>
    </row>
    <row r="47" ht="15">
      <c r="B47" s="154" t="s">
        <v>327</v>
      </c>
    </row>
    <row r="48" ht="15">
      <c r="B48" s="154" t="s">
        <v>228</v>
      </c>
    </row>
    <row r="52" spans="1:2" ht="22.5">
      <c r="A52" s="158" t="s">
        <v>269</v>
      </c>
      <c r="B52" s="156" t="s">
        <v>270</v>
      </c>
    </row>
    <row r="53" spans="4:5" ht="18">
      <c r="D53" s="339"/>
      <c r="E53" s="339"/>
    </row>
    <row r="54" spans="2:5" ht="18">
      <c r="B54" s="154" t="s">
        <v>271</v>
      </c>
      <c r="D54" s="174"/>
      <c r="E54" s="173"/>
    </row>
    <row r="56" spans="4:5" ht="18.75">
      <c r="D56" s="175"/>
      <c r="E56" s="175"/>
    </row>
    <row r="57" spans="1:5" ht="22.5">
      <c r="A57" s="158" t="s">
        <v>272</v>
      </c>
      <c r="B57" s="156" t="s">
        <v>47</v>
      </c>
      <c r="D57" s="175"/>
      <c r="E57" s="175"/>
    </row>
    <row r="58" spans="1:5" ht="22.5">
      <c r="A58" s="158"/>
      <c r="B58" s="176" t="s">
        <v>304</v>
      </c>
      <c r="D58" s="175"/>
      <c r="E58" s="175"/>
    </row>
    <row r="59" spans="4:5" ht="18.75">
      <c r="D59" s="175"/>
      <c r="E59" s="175"/>
    </row>
    <row r="60" spans="1:5" ht="50.25">
      <c r="A60" s="177"/>
      <c r="B60" s="178"/>
      <c r="C60" s="177"/>
      <c r="D60" s="179" t="s">
        <v>48</v>
      </c>
      <c r="E60" s="180" t="s">
        <v>49</v>
      </c>
    </row>
    <row r="61" spans="1:5" ht="16.5">
      <c r="A61" s="177"/>
      <c r="B61" s="177"/>
      <c r="C61" s="177"/>
      <c r="D61" s="179" t="s">
        <v>2</v>
      </c>
      <c r="E61" s="179" t="s">
        <v>2</v>
      </c>
    </row>
    <row r="62" spans="1:5" ht="16.5">
      <c r="A62" s="177"/>
      <c r="B62" s="177" t="s">
        <v>50</v>
      </c>
      <c r="C62" s="177"/>
      <c r="D62" s="177">
        <f>SUM('KLSE notes-30.9.09'!C16)</f>
        <v>90255</v>
      </c>
      <c r="E62" s="177">
        <f>SUM('KLSE notes-30.9.09'!C26)</f>
        <v>16437</v>
      </c>
    </row>
    <row r="63" spans="1:5" ht="16.5">
      <c r="A63" s="177"/>
      <c r="B63" s="177" t="s">
        <v>217</v>
      </c>
      <c r="C63" s="177"/>
      <c r="D63" s="177">
        <f>SUM('KLSE notes-30.9.09'!C17)</f>
        <v>51027</v>
      </c>
      <c r="E63" s="177">
        <f>SUM('KLSE notes-30.9.09'!C27)</f>
        <v>1052</v>
      </c>
    </row>
    <row r="64" spans="1:5" ht="16.5">
      <c r="A64" s="177"/>
      <c r="B64" s="177" t="s">
        <v>51</v>
      </c>
      <c r="C64" s="177"/>
      <c r="D64" s="177">
        <f>SUM('KLSE notes-30.9.09'!C18)</f>
        <v>195885</v>
      </c>
      <c r="E64" s="177">
        <f>SUM('KLSE notes-30.9.09'!C28)</f>
        <v>16432</v>
      </c>
    </row>
    <row r="65" spans="1:5" ht="17.25" thickBot="1">
      <c r="A65" s="177"/>
      <c r="B65" s="177" t="s">
        <v>52</v>
      </c>
      <c r="C65" s="177"/>
      <c r="D65" s="181">
        <f>SUM(D62:D64)</f>
        <v>337167</v>
      </c>
      <c r="E65" s="181">
        <f>SUM(E62:E64)</f>
        <v>33921</v>
      </c>
    </row>
    <row r="66" spans="1:5" ht="17.25" thickTop="1">
      <c r="A66" s="177"/>
      <c r="B66" s="177"/>
      <c r="C66" s="177"/>
      <c r="D66" s="177"/>
      <c r="E66" s="177"/>
    </row>
    <row r="67" spans="1:2" ht="22.5">
      <c r="A67" s="158" t="s">
        <v>273</v>
      </c>
      <c r="B67" s="182" t="s">
        <v>26</v>
      </c>
    </row>
    <row r="68" ht="16.5">
      <c r="B68" s="177" t="s">
        <v>53</v>
      </c>
    </row>
    <row r="70" spans="1:2" ht="22.5">
      <c r="A70" s="158" t="s">
        <v>274</v>
      </c>
      <c r="B70" s="182" t="s">
        <v>54</v>
      </c>
    </row>
    <row r="71" ht="15">
      <c r="B71" s="154" t="s">
        <v>55</v>
      </c>
    </row>
    <row r="73" spans="1:2" ht="22.5">
      <c r="A73" s="158" t="s">
        <v>275</v>
      </c>
      <c r="B73" s="182" t="s">
        <v>56</v>
      </c>
    </row>
    <row r="74" ht="16.5">
      <c r="B74" s="183" t="s">
        <v>155</v>
      </c>
    </row>
    <row r="75" ht="16.5">
      <c r="B75" s="183"/>
    </row>
    <row r="76" ht="16.5">
      <c r="B76" s="183"/>
    </row>
    <row r="78" spans="1:2" ht="22.5">
      <c r="A78" s="158" t="s">
        <v>276</v>
      </c>
      <c r="B78" s="153" t="s">
        <v>57</v>
      </c>
    </row>
    <row r="80" ht="16.5">
      <c r="B80" s="183" t="s">
        <v>58</v>
      </c>
    </row>
    <row r="81" spans="2:5" ht="15">
      <c r="B81" s="154" t="s">
        <v>59</v>
      </c>
      <c r="E81" s="157" t="s">
        <v>60</v>
      </c>
    </row>
    <row r="82" spans="2:5" ht="16.5">
      <c r="B82" s="154" t="s">
        <v>278</v>
      </c>
      <c r="E82" s="179">
        <f>SUM('[2]CG30.9.09'!$J$577)/1000000</f>
        <v>574.9223478365001</v>
      </c>
    </row>
    <row r="83" spans="2:5" ht="16.5">
      <c r="B83" s="154" t="s">
        <v>188</v>
      </c>
      <c r="E83" s="187">
        <v>0</v>
      </c>
    </row>
    <row r="84" spans="2:5" ht="17.25" thickBot="1">
      <c r="B84" s="154" t="s">
        <v>310</v>
      </c>
      <c r="E84" s="181">
        <f>SUM(E82+E83)</f>
        <v>574.9223478365001</v>
      </c>
    </row>
    <row r="85" ht="15.75" thickTop="1"/>
    <row r="86" spans="1:6" ht="22.5">
      <c r="A86" s="158"/>
      <c r="B86" s="153"/>
      <c r="E86" s="184"/>
      <c r="F86" s="185"/>
    </row>
    <row r="89" ht="15">
      <c r="E89" s="186"/>
    </row>
  </sheetData>
  <sheetProtection password="C611" sheet="1" objects="1" scenarios="1"/>
  <mergeCells count="1">
    <mergeCell ref="D53:E53"/>
  </mergeCells>
  <printOptions/>
  <pageMargins left="0.75" right="0.75" top="1" bottom="1" header="0.5" footer="0.5"/>
  <pageSetup fitToHeight="1" fitToWidth="1"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sheetPr>
    <pageSetUpPr fitToPage="1"/>
  </sheetPr>
  <dimension ref="A1:J32"/>
  <sheetViews>
    <sheetView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8" max="8" width="15.8515625" style="0" customWidth="1"/>
    <col min="10" max="10" width="16.00390625" style="0" customWidth="1"/>
  </cols>
  <sheetData>
    <row r="1" ht="21">
      <c r="A1" s="22" t="s">
        <v>149</v>
      </c>
    </row>
    <row r="2" ht="18">
      <c r="A2" s="3" t="s">
        <v>3</v>
      </c>
    </row>
    <row r="3" ht="18.75">
      <c r="A3" s="1"/>
    </row>
    <row r="4" ht="18">
      <c r="A4" s="3" t="s">
        <v>286</v>
      </c>
    </row>
    <row r="5" ht="18.75">
      <c r="A5" s="1"/>
    </row>
    <row r="6" ht="18.75">
      <c r="A6" s="1"/>
    </row>
    <row r="7" ht="18.75">
      <c r="A7" s="13" t="s">
        <v>311</v>
      </c>
    </row>
    <row r="9" spans="1:7" ht="18.75">
      <c r="A9" s="1"/>
      <c r="B9" s="1"/>
      <c r="C9" s="1"/>
      <c r="D9" s="1"/>
      <c r="E9" s="1"/>
      <c r="F9" s="1"/>
      <c r="G9" s="1"/>
    </row>
    <row r="10" spans="1:10" ht="56.25">
      <c r="A10" s="1"/>
      <c r="B10" s="1"/>
      <c r="C10" s="1"/>
      <c r="D10" s="1"/>
      <c r="E10" s="1"/>
      <c r="F10" s="1"/>
      <c r="G10" s="1"/>
      <c r="H10" s="111" t="s">
        <v>306</v>
      </c>
      <c r="J10" s="111" t="s">
        <v>305</v>
      </c>
    </row>
    <row r="11" spans="1:10" ht="18.75">
      <c r="A11" s="1"/>
      <c r="B11" s="1"/>
      <c r="C11" s="1"/>
      <c r="D11" s="1"/>
      <c r="E11" s="1"/>
      <c r="F11" s="1"/>
      <c r="G11" s="1"/>
      <c r="H11" s="90" t="s">
        <v>2</v>
      </c>
      <c r="J11" s="90" t="s">
        <v>2</v>
      </c>
    </row>
    <row r="12" spans="1:10" ht="18.75">
      <c r="A12" s="1"/>
      <c r="B12" s="1"/>
      <c r="C12" s="1"/>
      <c r="D12" s="1"/>
      <c r="E12" s="1"/>
      <c r="F12" s="1"/>
      <c r="G12" s="1"/>
      <c r="H12" s="92"/>
      <c r="J12" s="96"/>
    </row>
    <row r="13" spans="1:10" ht="18.75">
      <c r="A13" s="1" t="s">
        <v>195</v>
      </c>
      <c r="B13" s="1"/>
      <c r="C13" s="1"/>
      <c r="D13" s="1"/>
      <c r="E13" s="1"/>
      <c r="F13" s="1"/>
      <c r="G13" s="1"/>
      <c r="H13" s="92">
        <v>101662</v>
      </c>
      <c r="J13" s="92">
        <v>31966</v>
      </c>
    </row>
    <row r="14" spans="1:10" ht="18.75">
      <c r="A14" s="1"/>
      <c r="B14" s="1"/>
      <c r="C14" s="1"/>
      <c r="D14" s="1"/>
      <c r="E14" s="1"/>
      <c r="F14" s="1"/>
      <c r="G14" s="1"/>
      <c r="H14" s="92"/>
      <c r="J14" s="92"/>
    </row>
    <row r="15" spans="1:10" ht="18.75">
      <c r="A15" s="1"/>
      <c r="B15" s="1"/>
      <c r="C15" s="1"/>
      <c r="D15" s="1"/>
      <c r="E15" s="1"/>
      <c r="F15" s="1"/>
      <c r="G15" s="1"/>
      <c r="H15" s="77"/>
      <c r="J15" s="92"/>
    </row>
    <row r="16" spans="1:10" ht="18.75">
      <c r="A16" s="1"/>
      <c r="B16" s="1"/>
      <c r="C16" s="1"/>
      <c r="D16" s="1"/>
      <c r="E16" s="1"/>
      <c r="F16" s="1"/>
      <c r="G16" s="1"/>
      <c r="H16" s="92"/>
      <c r="J16" s="92"/>
    </row>
    <row r="17" spans="1:10" ht="18.75">
      <c r="A17" s="1" t="s">
        <v>196</v>
      </c>
      <c r="B17" s="1"/>
      <c r="C17" s="1"/>
      <c r="D17" s="1"/>
      <c r="E17" s="1"/>
      <c r="F17" s="1"/>
      <c r="G17" s="1"/>
      <c r="H17" s="91">
        <v>-49354</v>
      </c>
      <c r="J17" s="92">
        <v>-62803</v>
      </c>
    </row>
    <row r="18" spans="1:10" ht="18.75">
      <c r="A18" s="1"/>
      <c r="B18" s="1"/>
      <c r="C18" s="1"/>
      <c r="D18" s="1"/>
      <c r="E18" s="1"/>
      <c r="F18" s="1"/>
      <c r="G18" s="1"/>
      <c r="H18" s="91"/>
      <c r="J18" s="92"/>
    </row>
    <row r="19" spans="1:10" ht="18.75">
      <c r="A19" s="1"/>
      <c r="B19" s="1"/>
      <c r="C19" s="1"/>
      <c r="D19" s="1"/>
      <c r="E19" s="1"/>
      <c r="F19" s="1"/>
      <c r="G19" s="1"/>
      <c r="H19" s="91"/>
      <c r="J19" s="92"/>
    </row>
    <row r="20" spans="1:10" ht="18.75">
      <c r="A20" s="1"/>
      <c r="B20" s="1"/>
      <c r="C20" s="1"/>
      <c r="D20" s="1"/>
      <c r="E20" s="1"/>
      <c r="F20" s="1"/>
      <c r="G20" s="1"/>
      <c r="H20" s="92"/>
      <c r="J20" s="92"/>
    </row>
    <row r="21" spans="1:10" ht="18.75">
      <c r="A21" s="1" t="s">
        <v>197</v>
      </c>
      <c r="B21" s="1"/>
      <c r="C21" s="1"/>
      <c r="D21" s="1"/>
      <c r="E21" s="1"/>
      <c r="F21" s="1"/>
      <c r="G21" s="1"/>
      <c r="H21" s="112">
        <v>-46854</v>
      </c>
      <c r="J21" s="112">
        <v>23713</v>
      </c>
    </row>
    <row r="22" spans="1:10" ht="18.75">
      <c r="A22" s="1" t="s">
        <v>150</v>
      </c>
      <c r="B22" s="1"/>
      <c r="C22" s="1"/>
      <c r="D22" s="1"/>
      <c r="E22" s="1"/>
      <c r="F22" s="1"/>
      <c r="G22" s="1"/>
      <c r="H22" s="91">
        <f>SUM(H13:H21)</f>
        <v>5454</v>
      </c>
      <c r="J22" s="91">
        <f>SUM(J13:J21)</f>
        <v>-7124</v>
      </c>
    </row>
    <row r="23" spans="1:10" ht="18.75">
      <c r="A23" s="1"/>
      <c r="B23" s="1"/>
      <c r="C23" s="1"/>
      <c r="D23" s="1"/>
      <c r="E23" s="1"/>
      <c r="F23" s="1"/>
      <c r="G23" s="1"/>
      <c r="H23" s="92"/>
      <c r="J23" s="92"/>
    </row>
    <row r="24" spans="1:10" ht="18.75">
      <c r="A24" s="1"/>
      <c r="B24" s="1"/>
      <c r="C24" s="1"/>
      <c r="D24" s="1"/>
      <c r="E24" s="1"/>
      <c r="F24" s="1"/>
      <c r="G24" s="1"/>
      <c r="H24" s="92"/>
      <c r="J24" s="92"/>
    </row>
    <row r="25" spans="1:10" ht="18.75">
      <c r="A25" s="1" t="s">
        <v>279</v>
      </c>
      <c r="B25" s="1"/>
      <c r="C25" s="1"/>
      <c r="D25" s="1"/>
      <c r="E25" s="1"/>
      <c r="F25" s="1"/>
      <c r="G25" s="1"/>
      <c r="H25" s="92">
        <v>61115</v>
      </c>
      <c r="J25" s="92">
        <v>35114</v>
      </c>
    </row>
    <row r="26" spans="1:10" ht="18.75">
      <c r="A26" s="1"/>
      <c r="B26" s="1"/>
      <c r="C26" s="1"/>
      <c r="D26" s="1"/>
      <c r="E26" s="1"/>
      <c r="F26" s="1"/>
      <c r="G26" s="1"/>
      <c r="H26" s="92"/>
      <c r="J26" s="92"/>
    </row>
    <row r="27" spans="1:10" ht="19.5" thickBot="1">
      <c r="A27" s="1" t="s">
        <v>308</v>
      </c>
      <c r="B27" s="1"/>
      <c r="C27" s="1"/>
      <c r="D27" s="1"/>
      <c r="E27" s="1"/>
      <c r="F27" s="1"/>
      <c r="G27" s="1"/>
      <c r="H27" s="93">
        <f>SUM(H22:H26)</f>
        <v>66569</v>
      </c>
      <c r="J27" s="93">
        <f>SUM(J22:J25)</f>
        <v>27990</v>
      </c>
    </row>
    <row r="28" spans="1:10" ht="19.5" thickTop="1">
      <c r="A28" s="1"/>
      <c r="B28" s="1"/>
      <c r="C28" s="1"/>
      <c r="D28" s="1"/>
      <c r="E28" s="1"/>
      <c r="F28" s="1"/>
      <c r="G28" s="1"/>
      <c r="H28" s="94"/>
      <c r="J28" s="96"/>
    </row>
    <row r="29" spans="1:10" ht="18.75">
      <c r="A29" s="1"/>
      <c r="B29" s="1"/>
      <c r="C29" s="1"/>
      <c r="D29" s="1"/>
      <c r="E29" s="1"/>
      <c r="F29" s="1"/>
      <c r="G29" s="1"/>
      <c r="H29" s="94"/>
      <c r="J29" s="96"/>
    </row>
    <row r="30" ht="12.75">
      <c r="H30" s="5"/>
    </row>
    <row r="31" ht="15.75">
      <c r="A31" s="7" t="s">
        <v>307</v>
      </c>
    </row>
    <row r="32" ht="15.75">
      <c r="A32" s="7" t="s">
        <v>194</v>
      </c>
    </row>
  </sheetData>
  <sheetProtection password="C611" sheet="1" objects="1" scenarios="1"/>
  <printOptions/>
  <pageMargins left="0.75" right="0.75" top="1" bottom="1" header="0.5" footer="0.5"/>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QL Feed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QL Feed</dc:creator>
  <cp:keywords/>
  <dc:description/>
  <cp:lastModifiedBy>QL Feed</cp:lastModifiedBy>
  <cp:lastPrinted>2009-11-23T08:02:52Z</cp:lastPrinted>
  <dcterms:created xsi:type="dcterms:W3CDTF">2005-06-25T00:58:02Z</dcterms:created>
  <dcterms:modified xsi:type="dcterms:W3CDTF">2009-11-23T08:04:06Z</dcterms:modified>
  <cp:category/>
  <cp:version/>
  <cp:contentType/>
  <cp:contentStatus/>
</cp:coreProperties>
</file>